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5\Desktop\マイドキュメント\エクセルファイル\"/>
    </mc:Choice>
  </mc:AlternateContent>
  <xr:revisionPtr revIDLastSave="0" documentId="8_{31710A3E-5024-4B3C-82E6-3ECD9F4A5C9C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M33" i="10" l="1"/>
  <c r="J25" i="1"/>
  <c r="H20" i="10"/>
  <c r="D25" i="1"/>
  <c r="G30" i="5"/>
  <c r="G30" i="8"/>
  <c r="B2" i="5"/>
  <c r="H22" i="6" l="1"/>
  <c r="E22" i="6"/>
  <c r="E14" i="6"/>
  <c r="N22" i="6"/>
  <c r="C7" i="2" l="1"/>
  <c r="A6" i="6" l="1"/>
  <c r="Q25" i="1" l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8" i="10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H31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R16" i="5"/>
  <c r="D31" i="10"/>
  <c r="R36" i="2"/>
  <c r="C24" i="10"/>
  <c r="R28" i="2"/>
  <c r="B13" i="10"/>
  <c r="L21" i="10"/>
  <c r="C11" i="10"/>
  <c r="B29" i="10"/>
  <c r="C30" i="10"/>
  <c r="F31" i="10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B24" i="10"/>
  <c r="B8" i="10"/>
  <c r="B27" i="10"/>
  <c r="R31" i="8"/>
  <c r="L8" i="8" s="1"/>
  <c r="K10" i="10"/>
  <c r="K21" i="10" s="1"/>
  <c r="K33" i="10" s="1"/>
  <c r="C8" i="10"/>
  <c r="H21" i="10"/>
  <c r="H33" i="10" s="1"/>
  <c r="R26" i="1"/>
  <c r="L8" i="1" s="1"/>
  <c r="L33" i="10" l="1"/>
  <c r="J33" i="10"/>
  <c r="F33" i="10"/>
  <c r="B31" i="10"/>
  <c r="D33" i="10"/>
  <c r="C21" i="10"/>
  <c r="C31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<sst xmlns="http://schemas.openxmlformats.org/spreadsheetml/2006/main" count="1036" uniqueCount="358">
  <si>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</si>
  <si>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</si>
  <si>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</si>
  <si>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</si>
  <si>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</si>
  <si>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</si>
  <si>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</si>
  <si>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</si>
  <si>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</si>
  <si>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</si>
  <si>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</si>
  <si>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</si>
  <si>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</si>
  <si>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</si>
  <si>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</si>
  <si>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</si>
  <si>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</si>
  <si>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</si>
  <si>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</si>
  <si>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</si>
  <si>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</si>
  <si>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</si>
  <si>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</si>
  <si>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</si>
  <si>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</si>
  <si>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</si>
  <si>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</si>
  <si>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</si>
  <si>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</si>
  <si>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</si>
  <si>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</si>
  <si>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</si>
  <si>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</si>
  <si>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</si>
  <si>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</si>
  <si>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</si>
  <si>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</si>
  <si>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</si>
  <si>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</si>
  <si>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</si>
  <si>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</si>
  <si>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</si>
  <si>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</si>
  <si>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</si>
  <si>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</si>
  <si>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</si>
  <si>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</si>
  <si>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</si>
  <si>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</si>
  <si>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</si>
  <si>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</si>
  <si>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</si>
  <si>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</si>
  <si>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</si>
  <si>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</si>
  <si>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</si>
  <si>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</si>
  <si>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</si>
  <si>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</si>
  <si>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</si>
  <si>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</si>
  <si>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</si>
  <si>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</si>
  <si>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</si>
  <si>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</si>
  <si>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</si>
  <si>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</si>
  <si>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</si>
  <si>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</si>
  <si>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</si>
  <si>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</si>
  <si>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</si>
  <si>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</si>
  <si>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</si>
  <si>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</si>
  <si>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</si>
  <si>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</si>
  <si>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</si>
  <si>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</si>
  <si>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</si>
  <si>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</si>
  <si>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</si>
  <si>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</si>
  <si>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</si>
  <si>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</si>
  <si>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</si>
  <si>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</si>
  <si>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</si>
  <si>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</si>
  <si>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</si>
  <si>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</si>
  <si>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</si>
  <si>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</si>
  <si>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</si>
  <si>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</si>
  <si>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</si>
  <si>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</si>
  <si>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</si>
  <si>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</si>
  <si>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</si>
  <si>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</si>
  <si>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</si>
  <si>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</si>
  <si>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</si>
  <si>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</si>
  <si>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</si>
  <si>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</si>
  <si>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</si>
  <si>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</si>
  <si>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</si>
  <si>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</si>
  <si>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</si>
  <si>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</si>
  <si>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</si>
  <si>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</si>
  <si>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</si>
  <si>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</si>
  <si>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</si>
  <si>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</si>
  <si>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</si>
  <si>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</si>
  <si>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</si>
  <si>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</si>
  <si>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</si>
  <si>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</si>
  <si>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</si>
  <si>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</si>
  <si>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</si>
  <si>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</si>
  <si>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</si>
  <si>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</si>
  <si>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</si>
  <si>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</si>
  <si>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</si>
  <si>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</si>
  <si>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</si>
  <si>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</si>
  <si>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</si>
  <si>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</si>
  <si>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</si>
  <si>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</si>
  <si>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</si>
  <si>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</si>
  <si>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</si>
  <si>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</si>
  <si>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</si>
  <si>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</si>
  <si>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</si>
  <si>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</si>
  <si>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</si>
  <si>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</si>
  <si>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</si>
  <si>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</si>
  <si>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</si>
  <si>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</si>
  <si>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</si>
  <si>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</si>
  <si>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</si>
  <si>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</si>
  <si>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</si>
  <si>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</si>
  <si>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</si>
  <si>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</si>
  <si>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</si>
  <si>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</si>
  <si>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</si>
  <si>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</si>
  <si>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</si>
  <si>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</si>
  <si>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</si>
  <si>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</si>
  <si>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</si>
  <si>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</si>
  <si>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</si>
  <si>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</si>
  <si>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</si>
  <si>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</si>
  <si>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</si>
  <si>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</si>
  <si>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</si>
  <si>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</si>
  <si>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</si>
  <si>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</si>
  <si>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</si>
  <si>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</si>
  <si>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</si>
  <si>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</si>
  <si>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</si>
  <si>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</si>
  <si>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</si>
  <si>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</si>
  <si>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</si>
  <si>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</si>
  <si>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</si>
  <si>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</si>
  <si>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</si>
  <si>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</si>
  <si>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</si>
  <si>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</si>
  <si>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</si>
  <si>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</si>
  <si>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</si>
  <si>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</si>
  <si>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</si>
  <si>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</si>
  <si>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</si>
  <si>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</si>
  <si>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</si>
  <si>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</si>
  <si>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</si>
  <si>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</si>
  <si>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</si>
  <si>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</si>
  <si>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</si>
  <si>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</si>
  <si>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</si>
  <si>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</si>
  <si>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</si>
  <si>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</si>
  <si>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</si>
  <si>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</si>
  <si>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</si>
  <si>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</si>
  <si>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</si>
  <si>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</si>
  <si>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鮭川・合</t>
    <rPh sb="3" eb="4">
      <t>ゴウ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</si>
  <si>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</si>
  <si>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</si>
  <si>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</si>
  <si>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</si>
  <si>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</si>
  <si>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</si>
  <si>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</si>
  <si>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</si>
  <si>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</si>
  <si>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</si>
  <si>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</si>
  <si>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</si>
  <si>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</si>
  <si>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</si>
  <si>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</si>
  <si>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</si>
  <si>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</si>
  <si>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</si>
  <si>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</si>
  <si>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</si>
  <si>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</si>
  <si>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</si>
  <si>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</si>
  <si>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</si>
  <si>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</si>
  <si>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</si>
  <si>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</si>
  <si>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</si>
  <si>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</si>
  <si>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</si>
  <si>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</si>
  <si>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</si>
  <si>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</si>
  <si>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</si>
  <si>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</si>
  <si>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</si>
  <si>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</si>
  <si>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</si>
  <si>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</si>
  <si>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</si>
  <si>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</si>
  <si>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</si>
  <si>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</si>
  <si>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</si>
  <si>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</si>
  <si>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</si>
  <si>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</si>
  <si>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</si>
  <si>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</si>
  <si>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</si>
  <si>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</si>
  <si>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</si>
  <si>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</si>
  <si>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</si>
  <si>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</si>
  <si>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</si>
  <si>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</si>
  <si>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</si>
  <si>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</si>
  <si>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</si>
  <si>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</si>
  <si>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</si>
  <si>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</si>
  <si>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</si>
  <si>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</si>
  <si>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</si>
  <si>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</si>
  <si>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</si>
  <si>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</si>
  <si>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</si>
  <si>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山・蔵王</t>
    <rPh sb="0" eb="1">
      <t>ヤマ</t>
    </rPh>
    <rPh sb="2" eb="4">
      <t>ザオウ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</si>
  <si>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</si>
  <si>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</si>
  <si>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</si>
  <si>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山新長崎</t>
    <rPh sb="0" eb="2">
      <t>ヤマシン</t>
    </rPh>
    <phoneticPr fontId="2"/>
  </si>
  <si>
    <t>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</si>
  <si>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</si>
  <si>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</si>
  <si>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</si>
  <si>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</si>
  <si>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</si>
  <si>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</si>
  <si>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</si>
  <si>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</si>
  <si>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</si>
  <si>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</si>
  <si>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</si>
  <si>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</si>
  <si>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</si>
  <si>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</si>
  <si>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</si>
  <si>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</si>
  <si>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</si>
  <si>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</si>
  <si>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</si>
  <si>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</si>
  <si>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山形大曽根</t>
    <rPh sb="0" eb="2">
      <t>ヤマガタ</t>
    </rPh>
    <rPh sb="2" eb="3">
      <t>オオ</t>
    </rPh>
    <rPh sb="3" eb="5">
      <t>ソネ</t>
    </rPh>
    <phoneticPr fontId="2"/>
  </si>
  <si>
    <t>● ＜読売長崎＞山形市中野・船町地区（100）、天童市寺津・藤内新田地区（50）を取扱。　●＜読売左沢＞朝日町を取扱。●＜朝日天童＞産経の部数を含む。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1" eb="63">
      <t>アサヒ</t>
    </rPh>
    <rPh sb="63" eb="65">
      <t>テンドウ</t>
    </rPh>
    <rPh sb="66" eb="68">
      <t>サンケイ</t>
    </rPh>
    <rPh sb="69" eb="71">
      <t>ブスウ</t>
    </rPh>
    <rPh sb="72" eb="73">
      <t>フク</t>
    </rPh>
    <phoneticPr fontId="2"/>
  </si>
  <si>
    <t>山新宮内</t>
    <rPh sb="0" eb="2">
      <t>ヤマシン</t>
    </rPh>
    <rPh sb="2" eb="4">
      <t>ミヤウチ</t>
    </rPh>
    <phoneticPr fontId="2"/>
  </si>
  <si>
    <t>米沢中央</t>
    <phoneticPr fontId="2"/>
  </si>
  <si>
    <t>読売天童</t>
    <rPh sb="1" eb="2">
      <t>ウリ</t>
    </rPh>
    <phoneticPr fontId="2"/>
  </si>
  <si>
    <t>山・北部</t>
    <rPh sb="0" eb="1">
      <t>ヤマ</t>
    </rPh>
    <rPh sb="2" eb="4">
      <t>ホクブ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</si>
  <si>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</si>
  <si>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</si>
  <si>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●＜山新長崎＞天童市寺津、蔵増地区を取扱。　●＜山新左沢＞寒河江市柴橋木の沢地区を含む。　●＜毎日山辺＞山形市大曽根地区を含む。</t>
    <rPh sb="7" eb="9">
      <t>テンドウ</t>
    </rPh>
    <rPh sb="35" eb="36">
      <t>キ</t>
    </rPh>
    <rPh sb="37" eb="38">
      <t>サワ</t>
    </rPh>
    <rPh sb="38" eb="40">
      <t>チク</t>
    </rPh>
    <rPh sb="47" eb="49">
      <t>マイニチ</t>
    </rPh>
    <rPh sb="49" eb="51">
      <t>ヤマノベ</t>
    </rPh>
    <rPh sb="52" eb="55">
      <t>ヤマガタシ</t>
    </rPh>
    <rPh sb="55" eb="58">
      <t>オオソネ</t>
    </rPh>
    <rPh sb="58" eb="60">
      <t>チク</t>
    </rPh>
    <rPh sb="61" eb="62">
      <t>フク</t>
    </rPh>
    <phoneticPr fontId="2"/>
  </si>
  <si>
    <t>山・西部</t>
    <rPh sb="0" eb="1">
      <t>ヤマ</t>
    </rPh>
    <rPh sb="2" eb="4">
      <t>セイブ</t>
    </rPh>
    <phoneticPr fontId="2"/>
  </si>
  <si>
    <t>山・山形嶋</t>
    <rPh sb="0" eb="1">
      <t>ヤマ</t>
    </rPh>
    <rPh sb="2" eb="4">
      <t>ヤマガタ</t>
    </rPh>
    <rPh sb="4" eb="5">
      <t>シマ</t>
    </rPh>
    <phoneticPr fontId="2"/>
  </si>
  <si>
    <t>山形嶋</t>
    <rPh sb="0" eb="2">
      <t>ヤマガタ</t>
    </rPh>
    <rPh sb="2" eb="3">
      <t>シマ</t>
    </rPh>
    <phoneticPr fontId="2"/>
  </si>
  <si>
    <t>山・西山形</t>
    <rPh sb="0" eb="1">
      <t>ヤマ</t>
    </rPh>
    <rPh sb="2" eb="5">
      <t>ニシヤマガタ</t>
    </rPh>
    <phoneticPr fontId="2"/>
  </si>
  <si>
    <t>山・北山形</t>
    <rPh sb="0" eb="1">
      <t>ヤマ</t>
    </rPh>
    <rPh sb="2" eb="3">
      <t>キタ</t>
    </rPh>
    <rPh sb="3" eb="5">
      <t>ヤマガタ</t>
    </rPh>
    <phoneticPr fontId="2"/>
  </si>
  <si>
    <t>●＜朝日中央・北部・南部・西部＞産経の部数を含む。　●＜読売東部＞毎日の部数を含む。</t>
    <rPh sb="2" eb="4">
      <t>アサヒ</t>
    </rPh>
    <rPh sb="4" eb="6">
      <t>チュウオウ</t>
    </rPh>
    <rPh sb="7" eb="9">
      <t>ホクブ</t>
    </rPh>
    <rPh sb="10" eb="12">
      <t>ナンブ</t>
    </rPh>
    <rPh sb="13" eb="15">
      <t>セイブ</t>
    </rPh>
    <rPh sb="16" eb="18">
      <t>サンケイ</t>
    </rPh>
    <rPh sb="19" eb="21">
      <t>ブスウ</t>
    </rPh>
    <rPh sb="22" eb="23">
      <t>フク</t>
    </rPh>
    <rPh sb="28" eb="30">
      <t>ヨミウリ</t>
    </rPh>
    <rPh sb="30" eb="32">
      <t>トウブ</t>
    </rPh>
    <rPh sb="33" eb="35">
      <t>マイニチ</t>
    </rPh>
    <rPh sb="36" eb="38">
      <t>ブスウ</t>
    </rPh>
    <rPh sb="39" eb="40">
      <t>フク</t>
    </rPh>
    <phoneticPr fontId="2"/>
  </si>
  <si>
    <t>●＜山新蔵王＞＜朝日南部＞＜毎日山・蔵王＞＜読売西部＞上山市金瓶地区を含む。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7">
      <t>ヤマ</t>
    </rPh>
    <rPh sb="18" eb="20">
      <t>ザオウ</t>
    </rPh>
    <rPh sb="22" eb="24">
      <t>ヨミウリ</t>
    </rPh>
    <rPh sb="24" eb="26">
      <t>セイブ</t>
    </rPh>
    <rPh sb="27" eb="29">
      <t>カミヤマ</t>
    </rPh>
    <rPh sb="29" eb="30">
      <t>シ</t>
    </rPh>
    <rPh sb="30" eb="31">
      <t>カナ</t>
    </rPh>
    <rPh sb="31" eb="32">
      <t>カメ</t>
    </rPh>
    <rPh sb="32" eb="34">
      <t>チク</t>
    </rPh>
    <rPh sb="35" eb="36">
      <t>フク</t>
    </rPh>
    <phoneticPr fontId="2"/>
  </si>
  <si>
    <t>●＜山新西山形＞＜朝日南部＞＜毎日山・西山形＞＜読売西部＞上山市山元地区を含む。　</t>
    <rPh sb="9" eb="11">
      <t>アサヒ</t>
    </rPh>
    <rPh sb="11" eb="13">
      <t>ナンブ</t>
    </rPh>
    <rPh sb="15" eb="17">
      <t>マイニチ</t>
    </rPh>
    <rPh sb="17" eb="18">
      <t>ヤマ</t>
    </rPh>
    <rPh sb="19" eb="22">
      <t>ニシヤマガタ</t>
    </rPh>
    <rPh sb="24" eb="26">
      <t>ヨミウリ</t>
    </rPh>
    <rPh sb="26" eb="28">
      <t>セイブ</t>
    </rPh>
    <phoneticPr fontId="2"/>
  </si>
  <si>
    <t>●＜朝日高畠＞＜朝日赤湯＞産経の部数を含む。　※朝日西大塚は朝日長井、読売西大塚は読売南陽で取扱。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</si>
  <si>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（鶴岡1700）</t>
    <rPh sb="1" eb="3">
      <t>ツルオカ</t>
    </rPh>
    <phoneticPr fontId="2"/>
  </si>
  <si>
    <t>（羽黒1700）</t>
    <rPh sb="1" eb="3">
      <t>ハグロ</t>
    </rPh>
    <phoneticPr fontId="2"/>
  </si>
  <si>
    <t>（鶴岡3800）</t>
    <rPh sb="1" eb="3">
      <t>ツルオカ</t>
    </rPh>
    <phoneticPr fontId="2"/>
  </si>
  <si>
    <t>◎山形県新聞折込広告枚数表については、各販売店からの申告枚数により作成したものです。
◎大規模災害時における新聞折込広告取り扱いについて　 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rPh sb="1" eb="4">
      <t>ヤマガタケン</t>
    </rPh>
    <rPh sb="44" eb="47">
      <t>ダイキボ</t>
    </rPh>
    <rPh sb="47" eb="49">
      <t>サイガイ</t>
    </rPh>
    <rPh sb="49" eb="50">
      <t>ジ</t>
    </rPh>
    <rPh sb="54" eb="56">
      <t>シンブン</t>
    </rPh>
    <rPh sb="56" eb="58">
      <t>オリコミ</t>
    </rPh>
    <rPh sb="58" eb="60">
      <t>コウコク</t>
    </rPh>
    <rPh sb="60" eb="61">
      <t>ト</t>
    </rPh>
    <rPh sb="62" eb="63">
      <t>アツカ</t>
    </rPh>
    <rPh sb="70" eb="72">
      <t>ジシン</t>
    </rPh>
    <rPh sb="73" eb="76">
      <t>フウスイガイ</t>
    </rPh>
    <rPh sb="77" eb="79">
      <t>ドシャ</t>
    </rPh>
    <rPh sb="79" eb="80">
      <t>クズ</t>
    </rPh>
    <rPh sb="82" eb="84">
      <t>ゴウセツ</t>
    </rPh>
    <rPh sb="84" eb="85">
      <t>トウ</t>
    </rPh>
    <rPh sb="86" eb="88">
      <t>シゼン</t>
    </rPh>
    <rPh sb="88" eb="90">
      <t>サイガイ</t>
    </rPh>
    <rPh sb="91" eb="94">
      <t>ダイカサイ</t>
    </rPh>
    <rPh sb="95" eb="98">
      <t>ゲンシロ</t>
    </rPh>
    <rPh sb="98" eb="100">
      <t>サイガイ</t>
    </rPh>
    <rPh sb="113" eb="115">
      <t>シャダン</t>
    </rPh>
    <rPh sb="115" eb="116">
      <t>トウ</t>
    </rPh>
    <rPh sb="119" eb="120">
      <t>タ</t>
    </rPh>
    <rPh sb="120" eb="124">
      <t>フカコウリョク</t>
    </rPh>
    <rPh sb="126" eb="128">
      <t>ジタイ</t>
    </rPh>
    <rPh sb="129" eb="132">
      <t>セカイテキ</t>
    </rPh>
    <rPh sb="133" eb="135">
      <t>リュウコウ</t>
    </rPh>
    <rPh sb="137" eb="140">
      <t>カンセンショウ</t>
    </rPh>
    <rPh sb="141" eb="143">
      <t>ハッセイ</t>
    </rPh>
    <rPh sb="143" eb="144">
      <t>トウ</t>
    </rPh>
    <rPh sb="146" eb="148">
      <t>トッパツ</t>
    </rPh>
    <rPh sb="150" eb="152">
      <t>バアイ</t>
    </rPh>
    <rPh sb="153" eb="155">
      <t>ゼンリョク</t>
    </rPh>
    <rPh sb="156" eb="158">
      <t>ケイチュウ</t>
    </rPh>
    <rPh sb="161" eb="163">
      <t>シンブン</t>
    </rPh>
    <rPh sb="163" eb="164">
      <t>オヨ</t>
    </rPh>
    <rPh sb="165" eb="167">
      <t>オリコミ</t>
    </rPh>
    <rPh sb="167" eb="169">
      <t>コウコク</t>
    </rPh>
    <rPh sb="170" eb="172">
      <t>ドクシャ</t>
    </rPh>
    <rPh sb="174" eb="175">
      <t>トド</t>
    </rPh>
    <rPh sb="181" eb="183">
      <t>ドリョク</t>
    </rPh>
    <rPh sb="183" eb="184">
      <t>イタ</t>
    </rPh>
    <rPh sb="189" eb="192">
      <t>フカノウ</t>
    </rPh>
    <rPh sb="193" eb="195">
      <t>バアイ</t>
    </rPh>
    <rPh sb="206" eb="208">
      <t>バアイ</t>
    </rPh>
    <rPh sb="212" eb="214">
      <t>セキニン</t>
    </rPh>
    <rPh sb="215" eb="216">
      <t>オ</t>
    </rPh>
    <rPh sb="220" eb="222">
      <t>トウテイ</t>
    </rPh>
    <rPh sb="222" eb="225">
      <t>フカノウ</t>
    </rPh>
    <rPh sb="228" eb="230">
      <t>ナニトゾ</t>
    </rPh>
    <rPh sb="231" eb="233">
      <t>リカイ</t>
    </rPh>
    <rPh sb="234" eb="235">
      <t>ウエ</t>
    </rPh>
    <rPh sb="242" eb="244">
      <t>リョウショウ</t>
    </rPh>
    <rPh sb="245" eb="246">
      <t>ネガ</t>
    </rPh>
    <rPh sb="247" eb="248">
      <t>モウ</t>
    </rPh>
    <rPh sb="249" eb="250">
      <t>ア</t>
    </rPh>
    <phoneticPr fontId="2"/>
  </si>
  <si>
    <t>泉田</t>
    <rPh sb="0" eb="2">
      <t>イズミダ</t>
    </rPh>
    <phoneticPr fontId="2"/>
  </si>
  <si>
    <t>戸沢・合</t>
    <rPh sb="0" eb="2">
      <t>トザワ</t>
    </rPh>
    <phoneticPr fontId="2"/>
  </si>
  <si>
    <t>戸沢に統合</t>
    <rPh sb="0" eb="2">
      <t>トザワ</t>
    </rPh>
    <rPh sb="3" eb="5">
      <t>トウゴウ</t>
    </rPh>
    <phoneticPr fontId="2"/>
  </si>
  <si>
    <t>●＜山新戸沢＞鮭川村米地区を含む。　●＜山新舟形＞毎日新聞を含む。</t>
    <rPh sb="2" eb="3">
      <t>ヤマ</t>
    </rPh>
    <rPh sb="3" eb="4">
      <t>シン</t>
    </rPh>
    <rPh sb="4" eb="6">
      <t>トザワ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</si>
  <si>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津谷・古口</t>
    <rPh sb="3" eb="5">
      <t>フルクチ</t>
    </rPh>
    <phoneticPr fontId="2"/>
  </si>
  <si>
    <t>山・村山</t>
    <rPh sb="0" eb="1">
      <t>ヤマ</t>
    </rPh>
    <phoneticPr fontId="2"/>
  </si>
  <si>
    <t>山・村山西</t>
    <rPh sb="0" eb="1">
      <t>ヤマ</t>
    </rPh>
    <rPh sb="4" eb="5">
      <t>ニシ</t>
    </rPh>
    <phoneticPr fontId="2"/>
  </si>
  <si>
    <t>(鶴岡4900）</t>
    <phoneticPr fontId="2"/>
  </si>
  <si>
    <t>(櫛引1050）</t>
    <rPh sb="1" eb="3">
      <t>クシビキ</t>
    </rPh>
    <phoneticPr fontId="2"/>
  </si>
  <si>
    <t>（朝日950）</t>
    <rPh sb="1" eb="3">
      <t>アサヒ</t>
    </rPh>
    <phoneticPr fontId="2"/>
  </si>
  <si>
    <t>山・天北</t>
    <rPh sb="0" eb="1">
      <t>ヤマ</t>
    </rPh>
    <rPh sb="2" eb="3">
      <t>テン</t>
    </rPh>
    <rPh sb="3" eb="4">
      <t>キタ</t>
    </rPh>
    <phoneticPr fontId="2"/>
  </si>
  <si>
    <t>山・天南</t>
    <rPh sb="0" eb="1">
      <t>ヤマ</t>
    </rPh>
    <rPh sb="2" eb="3">
      <t>テン</t>
    </rPh>
    <rPh sb="3" eb="4">
      <t>ミナミ</t>
    </rPh>
    <phoneticPr fontId="2"/>
  </si>
  <si>
    <t>2025年6月1日現在</t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</si>
  <si>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（鶴岡1950）</t>
    <rPh sb="1" eb="3">
      <t>ツルオカ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</si>
</sst>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9">
    <xf numFmtId="0" fontId="0" fillId="0" borderId="0" xfId="0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11" xfId="0" applyFont="1" applyBorder="1"/>
    <xf numFmtId="0" fontId="9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/>
    <xf numFmtId="38" fontId="3" fillId="0" borderId="15" xfId="1" applyFont="1" applyBorder="1" applyAlignment="1">
      <alignment vertical="center"/>
    </xf>
    <xf numFmtId="0" fontId="23" fillId="0" borderId="0" xfId="0" applyFont="1"/>
    <xf numFmtId="14" fontId="6" fillId="0" borderId="0" xfId="0" applyNumberFormat="1" applyFont="1"/>
    <xf numFmtId="0" fontId="24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/>
    <xf numFmtId="0" fontId="13" fillId="0" borderId="0" xfId="0" applyFont="1"/>
    <xf numFmtId="0" fontId="19" fillId="0" borderId="36" xfId="0" applyFont="1" applyBorder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>
      <alignment horizontal="distributed" vertical="center"/>
    </xf>
    <xf numFmtId="0" fontId="5" fillId="0" borderId="5" xfId="0" applyFont="1" applyBorder="1" applyAlignment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3" fillId="0" borderId="4" xfId="0" applyFont="1" applyBorder="1" applyAlignment="1">
      <alignment horizontal="distributed" vertical="center"/>
    </xf>
    <xf numFmtId="38" fontId="3" fillId="0" borderId="4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Font="1" applyFill="1" applyBorder="1" applyAlignment="1" applyProtection="1">
      <alignment vertical="center"/>
      <protection locked="0"/>
    </xf>
    <xf numFmtId="0" fontId="31" fillId="0" borderId="0" xfId="0" applyFont="1"/>
    <xf numFmtId="0" fontId="1" fillId="0" borderId="0" xfId="0" applyFont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/>
    </xf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10" fillId="0" borderId="31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10" fillId="0" borderId="7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vertical="top" textRotation="255"/>
    </xf>
    <xf numFmtId="0" fontId="3" fillId="0" borderId="4" xfId="0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38" fontId="39" fillId="0" borderId="31" xfId="1" applyFont="1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4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Border="1" applyAlignment="1" applyProtection="1">
      <alignment horizontal="center" vertical="center"/>
      <protection locked="0"/>
    </xf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36" fillId="0" borderId="31" xfId="1" applyFont="1" applyBorder="1" applyAlignment="1">
      <alignment horizontal="center" vertical="center"/>
    </xf>
    <xf numFmtId="38" fontId="36" fillId="0" borderId="30" xfId="1" applyFont="1" applyBorder="1" applyAlignment="1">
      <alignment horizontal="center" vertical="center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0" fillId="0" borderId="31" xfId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38" fontId="10" fillId="0" borderId="31" xfId="1" applyFont="1" applyBorder="1" applyAlignment="1" applyProtection="1">
      <alignment horizontal="center" vertical="center"/>
    </xf>
    <xf numFmtId="38" fontId="10" fillId="0" borderId="27" xfId="1" applyFont="1" applyBorder="1" applyAlignment="1" applyProtection="1">
      <alignment horizontal="center" vertical="center"/>
    </xf>
    <xf numFmtId="38" fontId="10" fillId="0" borderId="30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56" fontId="0" fillId="0" borderId="12" xfId="0" applyNumberForma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12" xfId="0" applyBorder="1" applyAlignment="1">
      <alignment vertical="top" textRotation="255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28"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200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showGridLines="0" showZeros="0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86" ht="20.100000000000001" customHeight="1" x14ac:dyDescent="0.2">
      <c r="A1" s="405" t="s">
        <v>259</v>
      </c>
      <c r="B1" s="406"/>
      <c r="C1" s="406"/>
      <c r="D1" s="397" t="s">
        <v>219</v>
      </c>
      <c r="E1" s="398"/>
      <c r="F1" s="398"/>
      <c r="G1" s="398"/>
      <c r="H1" s="398"/>
      <c r="I1" s="398"/>
      <c r="J1" s="399"/>
      <c r="L1" s="11"/>
    </row>
    <row r="2" spans="1:86" ht="20.100000000000001" customHeight="1" thickBot="1" x14ac:dyDescent="0.2">
      <c r="A2" s="396" t="str">
        <f>山形市・上山市!B2</f>
        <v>2025年6月1日現在</v>
      </c>
      <c r="B2" s="396"/>
      <c r="C2" s="396"/>
      <c r="D2" s="400"/>
      <c r="E2" s="401"/>
      <c r="F2" s="401"/>
      <c r="G2" s="401"/>
      <c r="H2" s="401"/>
      <c r="I2" s="401"/>
      <c r="J2" s="402"/>
      <c r="L2" s="26"/>
    </row>
    <row r="3" spans="1:86" ht="7.5" customHeight="1" x14ac:dyDescent="0.15"/>
    <row r="4" spans="1:86" s="10" customFormat="1" ht="18.75" customHeight="1" x14ac:dyDescent="0.15">
      <c r="A4" s="407" t="s">
        <v>141</v>
      </c>
      <c r="B4" s="409"/>
      <c r="C4" s="408"/>
      <c r="D4" s="407" t="s">
        <v>1</v>
      </c>
      <c r="E4" s="408"/>
      <c r="F4" s="407" t="s">
        <v>2</v>
      </c>
      <c r="G4" s="408"/>
      <c r="H4" s="7" t="s">
        <v>3</v>
      </c>
      <c r="I4" s="407" t="s">
        <v>5</v>
      </c>
      <c r="J4" s="409"/>
      <c r="K4" s="392" t="s">
        <v>6</v>
      </c>
      <c r="L4" s="392"/>
      <c r="M4" s="392"/>
    </row>
    <row r="5" spans="1:86" s="10" customFormat="1" ht="27.75" customHeight="1" x14ac:dyDescent="0.15">
      <c r="A5" s="410">
        <f>山形市・上山市!A6</f>
        <v>0</v>
      </c>
      <c r="B5" s="404"/>
      <c r="C5" s="404"/>
      <c r="D5" s="403">
        <f>山形市・上山市!E6</f>
        <v>0</v>
      </c>
      <c r="E5" s="404"/>
      <c r="F5" s="411">
        <f>山形市・上山市!F5</f>
        <v>0</v>
      </c>
      <c r="G5" s="412"/>
      <c r="H5" s="216">
        <f>山形市・上山市!J6</f>
        <v>0</v>
      </c>
      <c r="I5" s="413">
        <f>C33</f>
        <v>0</v>
      </c>
      <c r="J5" s="414"/>
      <c r="K5" s="393">
        <f>山形市・上山市!N6</f>
        <v>0</v>
      </c>
      <c r="L5" s="394"/>
      <c r="M5" s="395"/>
    </row>
    <row r="6" spans="1:86" s="201" customFormat="1" ht="11.25" customHeight="1" x14ac:dyDescent="0.15">
      <c r="A6" s="377" t="s">
        <v>230</v>
      </c>
      <c r="B6" s="379" t="s">
        <v>231</v>
      </c>
      <c r="C6" s="380"/>
      <c r="D6" s="383" t="s">
        <v>232</v>
      </c>
      <c r="E6" s="384"/>
      <c r="F6" s="387" t="s">
        <v>139</v>
      </c>
      <c r="G6" s="388"/>
      <c r="H6" s="390" t="s">
        <v>140</v>
      </c>
      <c r="I6" s="388"/>
      <c r="J6" s="390" t="s">
        <v>233</v>
      </c>
      <c r="K6" s="415"/>
      <c r="L6" s="390" t="s">
        <v>258</v>
      </c>
      <c r="M6" s="388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</row>
    <row r="7" spans="1:86" s="202" customFormat="1" ht="11.25" customHeight="1" x14ac:dyDescent="0.15">
      <c r="A7" s="378"/>
      <c r="B7" s="381"/>
      <c r="C7" s="382"/>
      <c r="D7" s="385"/>
      <c r="E7" s="386"/>
      <c r="F7" s="384"/>
      <c r="G7" s="389"/>
      <c r="H7" s="389"/>
      <c r="I7" s="389"/>
      <c r="J7" s="416"/>
      <c r="K7" s="416"/>
      <c r="L7" s="389"/>
      <c r="M7" s="389"/>
    </row>
    <row r="8" spans="1:86" s="10" customFormat="1" ht="18" customHeight="1" x14ac:dyDescent="0.15">
      <c r="A8" s="218" t="s">
        <v>234</v>
      </c>
      <c r="B8" s="219">
        <f>D8+F8+H8+J8+L8</f>
        <v>73250</v>
      </c>
      <c r="C8" s="220">
        <f>E8+G8+I8+K8+M8</f>
        <v>0</v>
      </c>
      <c r="D8" s="203">
        <f>山形市・上山市!D25</f>
        <v>41150</v>
      </c>
      <c r="E8" s="220">
        <f>山形市・上山市!E25</f>
        <v>0</v>
      </c>
      <c r="F8" s="204">
        <f>山形市・上山市!G25</f>
        <v>13000</v>
      </c>
      <c r="G8" s="238">
        <f>山形市・上山市!H25</f>
        <v>0</v>
      </c>
      <c r="H8" s="204">
        <f>山形市・上山市!J25</f>
        <v>4850</v>
      </c>
      <c r="I8" s="238">
        <f>山形市・上山市!K25</f>
        <v>0</v>
      </c>
      <c r="J8" s="204">
        <f>山形市・上山市!M25</f>
        <v>11150</v>
      </c>
      <c r="K8" s="238">
        <f>山形市・上山市!N25</f>
        <v>0</v>
      </c>
      <c r="L8" s="204">
        <f>山形市・上山市!Q25</f>
        <v>3100</v>
      </c>
      <c r="M8" s="238">
        <f>山形市・上山市!R25</f>
        <v>0</v>
      </c>
    </row>
    <row r="9" spans="1:86" s="10" customFormat="1" ht="18" customHeight="1" x14ac:dyDescent="0.15">
      <c r="A9" s="221" t="s">
        <v>235</v>
      </c>
      <c r="B9" s="219">
        <f t="shared" ref="B9:B20" si="0">D9+F9+H9+J9+L9</f>
        <v>21100</v>
      </c>
      <c r="C9" s="220">
        <f t="shared" ref="C9:C20" si="1">E9+G9+I9+K9+M9</f>
        <v>0</v>
      </c>
      <c r="D9" s="205">
        <f>米沢・南陽・東置賜!D15</f>
        <v>10750</v>
      </c>
      <c r="E9" s="235">
        <f>米沢・南陽・東置賜!E15</f>
        <v>0</v>
      </c>
      <c r="F9" s="205">
        <f>米沢・南陽・東置賜!G15</f>
        <v>3600</v>
      </c>
      <c r="G9" s="235">
        <f>米沢・南陽・東置賜!H15</f>
        <v>0</v>
      </c>
      <c r="H9" s="205">
        <f>米沢・南陽・東置賜!J15</f>
        <v>1300</v>
      </c>
      <c r="I9" s="235">
        <f>米沢・南陽・東置賜!K15</f>
        <v>0</v>
      </c>
      <c r="J9" s="205">
        <f>米沢・南陽・東置賜!M15</f>
        <v>4900</v>
      </c>
      <c r="K9" s="235">
        <f>米沢・南陽・東置賜!N15</f>
        <v>0</v>
      </c>
      <c r="L9" s="205">
        <f>米沢・南陽・東置賜!Q15</f>
        <v>550</v>
      </c>
      <c r="M9" s="235">
        <f>米沢・南陽・東置賜!R15</f>
        <v>0</v>
      </c>
    </row>
    <row r="10" spans="1:86" s="10" customFormat="1" ht="18" customHeight="1" x14ac:dyDescent="0.15">
      <c r="A10" s="221" t="s">
        <v>236</v>
      </c>
      <c r="B10" s="219">
        <f t="shared" si="0"/>
        <v>33700</v>
      </c>
      <c r="C10" s="220">
        <f t="shared" si="1"/>
        <v>0</v>
      </c>
      <c r="D10" s="205">
        <f>鶴岡!D30</f>
        <v>23750</v>
      </c>
      <c r="E10" s="235">
        <f>鶴岡!E30</f>
        <v>0</v>
      </c>
      <c r="F10" s="205">
        <f>鶴岡!G30</f>
        <v>5000</v>
      </c>
      <c r="G10" s="235">
        <f>鶴岡!H30</f>
        <v>0</v>
      </c>
      <c r="H10" s="205">
        <f>鶴岡!J30</f>
        <v>300</v>
      </c>
      <c r="I10" s="235">
        <f>鶴岡!K30</f>
        <v>0</v>
      </c>
      <c r="J10" s="205">
        <f>鶴岡!M30</f>
        <v>4050</v>
      </c>
      <c r="K10" s="235">
        <f>鶴岡!N30</f>
        <v>0</v>
      </c>
      <c r="L10" s="205">
        <f>鶴岡!Q30</f>
        <v>600</v>
      </c>
      <c r="M10" s="235">
        <f>鶴岡!R30</f>
        <v>0</v>
      </c>
    </row>
    <row r="11" spans="1:86" s="10" customFormat="1" ht="18" customHeight="1" x14ac:dyDescent="0.15">
      <c r="A11" s="221" t="s">
        <v>237</v>
      </c>
      <c r="B11" s="219">
        <f t="shared" si="0"/>
        <v>25700</v>
      </c>
      <c r="C11" s="220">
        <f t="shared" si="1"/>
        <v>0</v>
      </c>
      <c r="D11" s="205">
        <f>酒田・飽海・東田川!D18</f>
        <v>17350</v>
      </c>
      <c r="E11" s="235">
        <f>酒田・飽海・東田川!E18</f>
        <v>0</v>
      </c>
      <c r="F11" s="205">
        <f>酒田・飽海・東田川!G18</f>
        <v>2550</v>
      </c>
      <c r="G11" s="235">
        <f>酒田・飽海・東田川!H18</f>
        <v>0</v>
      </c>
      <c r="H11" s="205">
        <f>酒田・飽海・東田川!J18</f>
        <v>0</v>
      </c>
      <c r="I11" s="235">
        <f>酒田・飽海・東田川!K18</f>
        <v>0</v>
      </c>
      <c r="J11" s="205">
        <f>酒田・飽海・東田川!M18</f>
        <v>5500</v>
      </c>
      <c r="K11" s="235">
        <f>酒田・飽海・東田川!N18</f>
        <v>0</v>
      </c>
      <c r="L11" s="205">
        <f>酒田・飽海・東田川!Q18</f>
        <v>300</v>
      </c>
      <c r="M11" s="235">
        <f>酒田・飽海・東田川!R18</f>
        <v>0</v>
      </c>
    </row>
    <row r="12" spans="1:86" s="10" customFormat="1" ht="18" customHeight="1" x14ac:dyDescent="0.15">
      <c r="A12" s="221" t="s">
        <v>238</v>
      </c>
      <c r="B12" s="219">
        <f t="shared" si="0"/>
        <v>10000</v>
      </c>
      <c r="C12" s="220">
        <f t="shared" si="1"/>
        <v>0</v>
      </c>
      <c r="D12" s="205">
        <f>新庄・最上!D14</f>
        <v>5850</v>
      </c>
      <c r="E12" s="235">
        <f>新庄・最上!E14</f>
        <v>0</v>
      </c>
      <c r="F12" s="205">
        <f>新庄・最上!G14</f>
        <v>2200</v>
      </c>
      <c r="G12" s="235">
        <f>新庄・最上!H14</f>
        <v>0</v>
      </c>
      <c r="H12" s="205">
        <f>新庄・最上!J14</f>
        <v>600</v>
      </c>
      <c r="I12" s="235">
        <f>新庄・最上!K14</f>
        <v>0</v>
      </c>
      <c r="J12" s="205">
        <f>新庄・最上!M14</f>
        <v>1150</v>
      </c>
      <c r="K12" s="235">
        <f>新庄・最上!N14</f>
        <v>0</v>
      </c>
      <c r="L12" s="205">
        <f>新庄・最上!Q14</f>
        <v>200</v>
      </c>
      <c r="M12" s="235">
        <f>新庄・最上!R14</f>
        <v>0</v>
      </c>
    </row>
    <row r="13" spans="1:86" s="10" customFormat="1" ht="18" customHeight="1" x14ac:dyDescent="0.15">
      <c r="A13" s="221" t="s">
        <v>239</v>
      </c>
      <c r="B13" s="219">
        <f t="shared" si="0"/>
        <v>12050</v>
      </c>
      <c r="C13" s="220">
        <f t="shared" si="1"/>
        <v>0</v>
      </c>
      <c r="D13" s="205">
        <f>'天童・寒河江・東、西村山郡'!D21</f>
        <v>8300</v>
      </c>
      <c r="E13" s="235">
        <f>'天童・寒河江・東、西村山郡'!E21</f>
        <v>0</v>
      </c>
      <c r="F13" s="205">
        <f>'天童・寒河江・東、西村山郡'!G21</f>
        <v>850</v>
      </c>
      <c r="G13" s="235">
        <f>'天童・寒河江・東、西村山郡'!H21</f>
        <v>0</v>
      </c>
      <c r="H13" s="205">
        <f>'天童・寒河江・東、西村山郡'!J21</f>
        <v>250</v>
      </c>
      <c r="I13" s="235">
        <f>'天童・寒河江・東、西村山郡'!K21</f>
        <v>0</v>
      </c>
      <c r="J13" s="205">
        <f>'天童・寒河江・東、西村山郡'!M21</f>
        <v>2400</v>
      </c>
      <c r="K13" s="235">
        <f>'天童・寒河江・東、西村山郡'!N21</f>
        <v>0</v>
      </c>
      <c r="L13" s="205">
        <f>'天童・寒河江・東、西村山郡'!Q21</f>
        <v>250</v>
      </c>
      <c r="M13" s="235">
        <f>'天童・寒河江・東、西村山郡'!R21</f>
        <v>0</v>
      </c>
    </row>
    <row r="14" spans="1:86" s="10" customFormat="1" ht="18" customHeight="1" x14ac:dyDescent="0.15">
      <c r="A14" s="221" t="s">
        <v>240</v>
      </c>
      <c r="B14" s="219">
        <f t="shared" si="0"/>
        <v>8950</v>
      </c>
      <c r="C14" s="220">
        <f t="shared" si="1"/>
        <v>0</v>
      </c>
      <c r="D14" s="205">
        <f>山形市・上山市!D31</f>
        <v>5300</v>
      </c>
      <c r="E14" s="235">
        <f>山形市・上山市!E31</f>
        <v>0</v>
      </c>
      <c r="F14" s="205">
        <f>山形市・上山市!G31</f>
        <v>1400</v>
      </c>
      <c r="G14" s="235">
        <f>山形市・上山市!H31</f>
        <v>0</v>
      </c>
      <c r="H14" s="205">
        <f>山形市・上山市!J31</f>
        <v>850</v>
      </c>
      <c r="I14" s="235">
        <f>山形市・上山市!K31</f>
        <v>0</v>
      </c>
      <c r="J14" s="205">
        <f>山形市・上山市!M31</f>
        <v>1250</v>
      </c>
      <c r="K14" s="235">
        <f>山形市・上山市!N31</f>
        <v>0</v>
      </c>
      <c r="L14" s="205">
        <f>山形市・上山市!Q31</f>
        <v>150</v>
      </c>
      <c r="M14" s="235">
        <f>山形市・上山市!R31</f>
        <v>0</v>
      </c>
    </row>
    <row r="15" spans="1:86" s="10" customFormat="1" ht="18" customHeight="1" x14ac:dyDescent="0.15">
      <c r="A15" s="221" t="s">
        <v>241</v>
      </c>
      <c r="B15" s="219">
        <f t="shared" si="0"/>
        <v>7800</v>
      </c>
      <c r="C15" s="220">
        <f t="shared" si="1"/>
        <v>0</v>
      </c>
      <c r="D15" s="205">
        <f>東根・村山・尾花沢・北村山!D21</f>
        <v>5900</v>
      </c>
      <c r="E15" s="235">
        <f>東根・村山・尾花沢・北村山!E21</f>
        <v>0</v>
      </c>
      <c r="F15" s="205">
        <f>東根・村山・尾花沢・北村山!G21</f>
        <v>900</v>
      </c>
      <c r="G15" s="235">
        <f>東根・村山・尾花沢・北村山!H21</f>
        <v>0</v>
      </c>
      <c r="H15" s="205">
        <f>東根・村山・尾花沢・北村山!J21</f>
        <v>150</v>
      </c>
      <c r="I15" s="235">
        <f>東根・村山・尾花沢・北村山!K21</f>
        <v>0</v>
      </c>
      <c r="J15" s="205">
        <f>東根・村山・尾花沢・北村山!M21</f>
        <v>700</v>
      </c>
      <c r="K15" s="235">
        <f>東根・村山・尾花沢・北村山!N21</f>
        <v>0</v>
      </c>
      <c r="L15" s="205">
        <f>東根・村山・尾花沢・北村山!Q21</f>
        <v>150</v>
      </c>
      <c r="M15" s="235">
        <f>東根・村山・尾花沢・北村山!R21</f>
        <v>0</v>
      </c>
    </row>
    <row r="16" spans="1:86" s="10" customFormat="1" ht="18" customHeight="1" x14ac:dyDescent="0.15">
      <c r="A16" s="221" t="s">
        <v>242</v>
      </c>
      <c r="B16" s="219">
        <f t="shared" si="0"/>
        <v>8150</v>
      </c>
      <c r="C16" s="220">
        <f t="shared" si="1"/>
        <v>0</v>
      </c>
      <c r="D16" s="205">
        <f>長井・西置賜!D14</f>
        <v>3950</v>
      </c>
      <c r="E16" s="235">
        <f>長井・西置賜!E14</f>
        <v>0</v>
      </c>
      <c r="F16" s="205">
        <f>長井・西置賜!G14</f>
        <v>1300</v>
      </c>
      <c r="G16" s="235">
        <f>長井・西置賜!H14</f>
        <v>0</v>
      </c>
      <c r="H16" s="205"/>
      <c r="I16" s="235"/>
      <c r="J16" s="205">
        <f>長井・西置賜!M14</f>
        <v>2700</v>
      </c>
      <c r="K16" s="235">
        <f>長井・西置賜!N14</f>
        <v>0</v>
      </c>
      <c r="L16" s="205">
        <f>長井・西置賜!Q14</f>
        <v>200</v>
      </c>
      <c r="M16" s="235">
        <f>長井・西置賜!R14</f>
        <v>0</v>
      </c>
    </row>
    <row r="17" spans="1:13" s="10" customFormat="1" ht="18" customHeight="1" x14ac:dyDescent="0.15">
      <c r="A17" s="221" t="s">
        <v>243</v>
      </c>
      <c r="B17" s="219">
        <f t="shared" si="0"/>
        <v>15300</v>
      </c>
      <c r="C17" s="220">
        <f t="shared" si="1"/>
        <v>0</v>
      </c>
      <c r="D17" s="205">
        <f>'天童・寒河江・東、西村山郡'!D15</f>
        <v>9550</v>
      </c>
      <c r="E17" s="235">
        <f>'天童・寒河江・東、西村山郡'!E15</f>
        <v>0</v>
      </c>
      <c r="F17" s="205">
        <f>'天童・寒河江・東、西村山郡'!G15</f>
        <v>2050</v>
      </c>
      <c r="G17" s="235">
        <f>'天童・寒河江・東、西村山郡'!H15</f>
        <v>0</v>
      </c>
      <c r="H17" s="205">
        <f>'天童・寒河江・東、西村山郡'!J15</f>
        <v>950</v>
      </c>
      <c r="I17" s="235">
        <f>'天童・寒河江・東、西村山郡'!K15</f>
        <v>0</v>
      </c>
      <c r="J17" s="205">
        <f>'天童・寒河江・東、西村山郡'!M15</f>
        <v>2400</v>
      </c>
      <c r="K17" s="235">
        <f>'天童・寒河江・東、西村山郡'!N15</f>
        <v>0</v>
      </c>
      <c r="L17" s="205">
        <f>'天童・寒河江・東、西村山郡'!Q15</f>
        <v>350</v>
      </c>
      <c r="M17" s="235">
        <f>'天童・寒河江・東、西村山郡'!R15</f>
        <v>0</v>
      </c>
    </row>
    <row r="18" spans="1:13" s="10" customFormat="1" ht="18" customHeight="1" x14ac:dyDescent="0.15">
      <c r="A18" s="221" t="s">
        <v>244</v>
      </c>
      <c r="B18" s="219">
        <f t="shared" si="0"/>
        <v>10900</v>
      </c>
      <c r="C18" s="220">
        <f t="shared" si="1"/>
        <v>0</v>
      </c>
      <c r="D18" s="205">
        <f>東根・村山・尾花沢・北村山!D15</f>
        <v>7750</v>
      </c>
      <c r="E18" s="235">
        <f>東根・村山・尾花沢・北村山!E15</f>
        <v>0</v>
      </c>
      <c r="F18" s="205">
        <f>東根・村山・尾花沢・北村山!G15</f>
        <v>1100</v>
      </c>
      <c r="G18" s="235">
        <f>東根・村山・尾花沢・北村山!H15</f>
        <v>0</v>
      </c>
      <c r="H18" s="205">
        <f>東根・村山・尾花沢・北村山!J15</f>
        <v>0</v>
      </c>
      <c r="I18" s="235">
        <f>東根・村山・尾花沢・北村山!K15</f>
        <v>0</v>
      </c>
      <c r="J18" s="205">
        <f>東根・村山・尾花沢・北村山!M15</f>
        <v>1800</v>
      </c>
      <c r="K18" s="235">
        <f>東根・村山・尾花沢・北村山!N15</f>
        <v>0</v>
      </c>
      <c r="L18" s="205">
        <f>東根・村山・尾花沢・北村山!Q15</f>
        <v>250</v>
      </c>
      <c r="M18" s="235">
        <f>東根・村山・尾花沢・北村山!R15</f>
        <v>0</v>
      </c>
    </row>
    <row r="19" spans="1:13" s="10" customFormat="1" ht="18" customHeight="1" x14ac:dyDescent="0.15">
      <c r="A19" s="221" t="s">
        <v>245</v>
      </c>
      <c r="B19" s="219">
        <f t="shared" si="0"/>
        <v>4400</v>
      </c>
      <c r="C19" s="220">
        <f t="shared" si="1"/>
        <v>0</v>
      </c>
      <c r="D19" s="205">
        <f>東根・村山・尾花沢・北村山!D26</f>
        <v>3800</v>
      </c>
      <c r="E19" s="235">
        <f>東根・村山・尾花沢・北村山!E26</f>
        <v>0</v>
      </c>
      <c r="F19" s="205"/>
      <c r="G19" s="235"/>
      <c r="H19" s="205"/>
      <c r="I19" s="235"/>
      <c r="J19" s="205">
        <f>東根・村山・尾花沢・北村山!M26</f>
        <v>550</v>
      </c>
      <c r="K19" s="235">
        <f>東根・村山・尾花沢・北村山!N26</f>
        <v>0</v>
      </c>
      <c r="L19" s="205">
        <f>東根・村山・尾花沢・北村山!Q26</f>
        <v>50</v>
      </c>
      <c r="M19" s="235">
        <f>東根・村山・尾花沢・北村山!R26</f>
        <v>0</v>
      </c>
    </row>
    <row r="20" spans="1:13" s="10" customFormat="1" ht="18" customHeight="1" x14ac:dyDescent="0.15">
      <c r="A20" s="222" t="s">
        <v>246</v>
      </c>
      <c r="B20" s="219">
        <f t="shared" si="0"/>
        <v>9100</v>
      </c>
      <c r="C20" s="220">
        <f t="shared" si="1"/>
        <v>0</v>
      </c>
      <c r="D20" s="207">
        <f>米沢・南陽・東置賜!D21</f>
        <v>5400</v>
      </c>
      <c r="E20" s="235">
        <f>米沢・南陽・東置賜!E21</f>
        <v>0</v>
      </c>
      <c r="F20" s="206">
        <f>米沢・南陽・東置賜!G21</f>
        <v>1150</v>
      </c>
      <c r="G20" s="235">
        <f>米沢・南陽・東置賜!H21</f>
        <v>0</v>
      </c>
      <c r="H20" s="206">
        <f>米沢・南陽・東置賜!J21</f>
        <v>650</v>
      </c>
      <c r="I20" s="235">
        <f>米沢・南陽・東置賜!K21</f>
        <v>0</v>
      </c>
      <c r="J20" s="206">
        <f>米沢・南陽・東置賜!M21</f>
        <v>1750</v>
      </c>
      <c r="K20" s="235">
        <f>米沢・南陽・東置賜!N21</f>
        <v>0</v>
      </c>
      <c r="L20" s="206">
        <f>米沢・南陽・東置賜!Q21</f>
        <v>150</v>
      </c>
      <c r="M20" s="235">
        <f>米沢・南陽・東置賜!R21</f>
        <v>0</v>
      </c>
    </row>
    <row r="21" spans="1:13" s="10" customFormat="1" ht="18" customHeight="1" x14ac:dyDescent="0.15">
      <c r="A21" s="223" t="s">
        <v>247</v>
      </c>
      <c r="B21" s="224">
        <f>D21+F21+H21+J21+L21</f>
        <v>240400</v>
      </c>
      <c r="C21" s="225">
        <f>E21+G21+I21+K21+M21</f>
        <v>0</v>
      </c>
      <c r="D21" s="208">
        <f t="shared" ref="D21:L21" si="2">SUM(D8:D20)</f>
        <v>148800</v>
      </c>
      <c r="E21" s="236">
        <f>SUM(E8:E20)</f>
        <v>0</v>
      </c>
      <c r="F21" s="208">
        <f>SUM(F8:F20)</f>
        <v>35100</v>
      </c>
      <c r="G21" s="236">
        <f>SUM(G8:G20)</f>
        <v>0</v>
      </c>
      <c r="H21" s="208">
        <f t="shared" si="2"/>
        <v>9900</v>
      </c>
      <c r="I21" s="236">
        <f>SUM(I8:I20)</f>
        <v>0</v>
      </c>
      <c r="J21" s="208">
        <f>SUM(J8:J20)</f>
        <v>40300</v>
      </c>
      <c r="K21" s="236">
        <f>SUM(K8:K20)</f>
        <v>0</v>
      </c>
      <c r="L21" s="208">
        <f t="shared" si="2"/>
        <v>6300</v>
      </c>
      <c r="M21" s="236">
        <f>SUM(M8:M20)</f>
        <v>0</v>
      </c>
    </row>
    <row r="22" spans="1:13" s="10" customFormat="1" ht="7.5" customHeight="1" x14ac:dyDescent="0.15">
      <c r="A22" s="233"/>
      <c r="B22" s="226"/>
      <c r="C22" s="227"/>
      <c r="D22" s="210"/>
      <c r="E22" s="211"/>
      <c r="F22" s="209"/>
      <c r="G22" s="211"/>
      <c r="H22" s="209"/>
      <c r="I22" s="239"/>
      <c r="J22" s="209"/>
      <c r="K22" s="239"/>
      <c r="L22" s="209"/>
      <c r="M22" s="239"/>
    </row>
    <row r="23" spans="1:13" s="10" customFormat="1" ht="18" customHeight="1" x14ac:dyDescent="0.15">
      <c r="A23" s="217" t="s">
        <v>248</v>
      </c>
      <c r="B23" s="219">
        <f>D23+F23+H23+J23+L23</f>
        <v>6600</v>
      </c>
      <c r="C23" s="220">
        <f>E23+G23+I23+K23+M23</f>
        <v>0</v>
      </c>
      <c r="D23" s="203">
        <f>'天童・寒河江・東、西村山郡'!D27</f>
        <v>4450</v>
      </c>
      <c r="E23" s="235">
        <f>'天童・寒河江・東、西村山郡'!E27</f>
        <v>0</v>
      </c>
      <c r="F23" s="203">
        <f>'天童・寒河江・東、西村山郡'!G27</f>
        <v>550</v>
      </c>
      <c r="G23" s="235">
        <f>'天童・寒河江・東、西村山郡'!H27</f>
        <v>0</v>
      </c>
      <c r="H23" s="203">
        <f>'天童・寒河江・東、西村山郡'!J27</f>
        <v>400</v>
      </c>
      <c r="I23" s="235">
        <f>'天童・寒河江・東、西村山郡'!K27</f>
        <v>0</v>
      </c>
      <c r="J23" s="203">
        <f>'天童・寒河江・東、西村山郡'!M27</f>
        <v>1050</v>
      </c>
      <c r="K23" s="235">
        <f>'天童・寒河江・東、西村山郡'!N27</f>
        <v>0</v>
      </c>
      <c r="L23" s="203">
        <f>'天童・寒河江・東、西村山郡'!Q27</f>
        <v>150</v>
      </c>
      <c r="M23" s="235">
        <f>'天童・寒河江・東、西村山郡'!R27</f>
        <v>0</v>
      </c>
    </row>
    <row r="24" spans="1:13" s="10" customFormat="1" ht="18" customHeight="1" x14ac:dyDescent="0.15">
      <c r="A24" s="221" t="s">
        <v>249</v>
      </c>
      <c r="B24" s="219">
        <f t="shared" ref="B24:B30" si="3">D24+F24+H24+J24+L24</f>
        <v>11550</v>
      </c>
      <c r="C24" s="220">
        <f t="shared" ref="C24:C30" si="4">E24+G24+I24+K24+M24</f>
        <v>0</v>
      </c>
      <c r="D24" s="205">
        <f>'天童・寒河江・東、西村山郡'!D35</f>
        <v>8650</v>
      </c>
      <c r="E24" s="235">
        <f>'天童・寒河江・東、西村山郡'!E35</f>
        <v>0</v>
      </c>
      <c r="F24" s="205">
        <f>'天童・寒河江・東、西村山郡'!G35</f>
        <v>700</v>
      </c>
      <c r="G24" s="235">
        <f>'天童・寒河江・東、西村山郡'!H35</f>
        <v>0</v>
      </c>
      <c r="H24" s="205">
        <f>'天童・寒河江・東、西村山郡'!J35</f>
        <v>150</v>
      </c>
      <c r="I24" s="235">
        <f>'天童・寒河江・東、西村山郡'!K35</f>
        <v>0</v>
      </c>
      <c r="J24" s="205">
        <f>'天童・寒河江・東、西村山郡'!M35</f>
        <v>1950</v>
      </c>
      <c r="K24" s="235">
        <f>'天童・寒河江・東、西村山郡'!N35</f>
        <v>0</v>
      </c>
      <c r="L24" s="205">
        <f>'天童・寒河江・東、西村山郡'!Q35</f>
        <v>100</v>
      </c>
      <c r="M24" s="235">
        <f>'天童・寒河江・東、西村山郡'!R35</f>
        <v>0</v>
      </c>
    </row>
    <row r="25" spans="1:13" s="10" customFormat="1" ht="18" customHeight="1" x14ac:dyDescent="0.15">
      <c r="A25" s="221" t="s">
        <v>250</v>
      </c>
      <c r="B25" s="219">
        <f t="shared" si="3"/>
        <v>1750</v>
      </c>
      <c r="C25" s="220">
        <f t="shared" si="4"/>
        <v>0</v>
      </c>
      <c r="D25" s="205">
        <f>東根・村山・尾花沢・北村山!D32</f>
        <v>1750</v>
      </c>
      <c r="E25" s="235">
        <f>東根・村山・尾花沢・北村山!E32</f>
        <v>0</v>
      </c>
      <c r="F25" s="212"/>
      <c r="G25" s="235"/>
      <c r="H25" s="212"/>
      <c r="I25" s="235"/>
      <c r="J25" s="212"/>
      <c r="K25" s="235"/>
      <c r="L25" s="212"/>
      <c r="M25" s="235"/>
    </row>
    <row r="26" spans="1:13" s="10" customFormat="1" ht="18" customHeight="1" x14ac:dyDescent="0.15">
      <c r="A26" s="221" t="s">
        <v>251</v>
      </c>
      <c r="B26" s="219">
        <f t="shared" si="3"/>
        <v>9700</v>
      </c>
      <c r="C26" s="220">
        <f t="shared" si="4"/>
        <v>0</v>
      </c>
      <c r="D26" s="205">
        <f>新庄・最上!D28</f>
        <v>9300</v>
      </c>
      <c r="E26" s="235">
        <f>新庄・最上!E28</f>
        <v>0</v>
      </c>
      <c r="F26" s="205">
        <f>新庄・最上!G28</f>
        <v>150</v>
      </c>
      <c r="G26" s="235">
        <f>新庄・最上!H28</f>
        <v>0</v>
      </c>
      <c r="H26" s="205"/>
      <c r="I26" s="235"/>
      <c r="J26" s="205">
        <f>新庄・最上!M28</f>
        <v>250</v>
      </c>
      <c r="K26" s="235">
        <f>新庄・最上!N28</f>
        <v>0</v>
      </c>
      <c r="L26" s="205"/>
      <c r="M26" s="235"/>
    </row>
    <row r="27" spans="1:13" s="10" customFormat="1" ht="18" customHeight="1" x14ac:dyDescent="0.15">
      <c r="A27" s="221" t="s">
        <v>252</v>
      </c>
      <c r="B27" s="219">
        <f t="shared" si="3"/>
        <v>10300</v>
      </c>
      <c r="C27" s="220">
        <f t="shared" si="4"/>
        <v>0</v>
      </c>
      <c r="D27" s="205">
        <f>米沢・南陽・東置賜!D30</f>
        <v>6900</v>
      </c>
      <c r="E27" s="235">
        <f>米沢・南陽・東置賜!E30</f>
        <v>0</v>
      </c>
      <c r="F27" s="205">
        <f>米沢・南陽・東置賜!G30</f>
        <v>1450</v>
      </c>
      <c r="G27" s="235">
        <f>米沢・南陽・東置賜!H30</f>
        <v>0</v>
      </c>
      <c r="H27" s="205"/>
      <c r="I27" s="235"/>
      <c r="J27" s="205">
        <f>米沢・南陽・東置賜!M30</f>
        <v>1800</v>
      </c>
      <c r="K27" s="235">
        <f>米沢・南陽・東置賜!N30</f>
        <v>0</v>
      </c>
      <c r="L27" s="213">
        <f>米沢・南陽・東置賜!Q30</f>
        <v>150</v>
      </c>
      <c r="M27" s="235">
        <f>米沢・南陽・東置賜!R30</f>
        <v>0</v>
      </c>
    </row>
    <row r="28" spans="1:13" s="10" customFormat="1" ht="18" customHeight="1" x14ac:dyDescent="0.15">
      <c r="A28" s="221" t="s">
        <v>253</v>
      </c>
      <c r="B28" s="219">
        <f t="shared" si="3"/>
        <v>9800</v>
      </c>
      <c r="C28" s="220">
        <f t="shared" si="4"/>
        <v>0</v>
      </c>
      <c r="D28" s="205">
        <f>長井・西置賜!D22</f>
        <v>8000</v>
      </c>
      <c r="E28" s="235">
        <f>長井・西置賜!E22</f>
        <v>0</v>
      </c>
      <c r="F28" s="205">
        <f>長井・西置賜!G22</f>
        <v>800</v>
      </c>
      <c r="G28" s="235">
        <f>長井・西置賜!H22</f>
        <v>0</v>
      </c>
      <c r="H28" s="205"/>
      <c r="I28" s="235"/>
      <c r="J28" s="205">
        <f>長井・西置賜!M22</f>
        <v>950</v>
      </c>
      <c r="K28" s="235">
        <f>長井・西置賜!N22</f>
        <v>0</v>
      </c>
      <c r="L28" s="205">
        <f>長井・西置賜!Q22</f>
        <v>50</v>
      </c>
      <c r="M28" s="235">
        <f>長井・西置賜!R22</f>
        <v>0</v>
      </c>
    </row>
    <row r="29" spans="1:13" s="10" customFormat="1" ht="18" customHeight="1" x14ac:dyDescent="0.15">
      <c r="A29" s="221" t="s">
        <v>254</v>
      </c>
      <c r="B29" s="219">
        <f t="shared" si="3"/>
        <v>8000</v>
      </c>
      <c r="C29" s="220">
        <f t="shared" si="4"/>
        <v>0</v>
      </c>
      <c r="D29" s="205">
        <f>酒田・飽海・東田川!D31</f>
        <v>5300</v>
      </c>
      <c r="E29" s="235">
        <f>酒田・飽海・東田川!E31</f>
        <v>0</v>
      </c>
      <c r="F29" s="205">
        <f>酒田・飽海・東田川!G31</f>
        <v>1700</v>
      </c>
      <c r="G29" s="235">
        <f>酒田・飽海・東田川!H31</f>
        <v>0</v>
      </c>
      <c r="H29" s="205">
        <f>酒田・飽海・東田川!J31</f>
        <v>0</v>
      </c>
      <c r="I29" s="235">
        <f>酒田・飽海・東田川!K31</f>
        <v>0</v>
      </c>
      <c r="J29" s="205">
        <f>酒田・飽海・東田川!M31</f>
        <v>850</v>
      </c>
      <c r="K29" s="235">
        <f>酒田・飽海・東田川!N31</f>
        <v>0</v>
      </c>
      <c r="L29" s="205">
        <f>酒田・飽海・東田川!Q31</f>
        <v>150</v>
      </c>
      <c r="M29" s="235">
        <f>酒田・飽海・東田川!R31</f>
        <v>0</v>
      </c>
    </row>
    <row r="30" spans="1:13" s="10" customFormat="1" ht="18" customHeight="1" x14ac:dyDescent="0.15">
      <c r="A30" s="222" t="s">
        <v>255</v>
      </c>
      <c r="B30" s="219">
        <f t="shared" si="3"/>
        <v>3950</v>
      </c>
      <c r="C30" s="220">
        <f t="shared" si="4"/>
        <v>0</v>
      </c>
      <c r="D30" s="206">
        <f>酒田・飽海・東田川!D24</f>
        <v>3900</v>
      </c>
      <c r="E30" s="235">
        <f>酒田・飽海・東田川!E24</f>
        <v>0</v>
      </c>
      <c r="F30" s="206"/>
      <c r="G30" s="235"/>
      <c r="H30" s="206"/>
      <c r="I30" s="235"/>
      <c r="J30" s="206"/>
      <c r="K30" s="235"/>
      <c r="L30" s="206">
        <f>酒田・飽海・東田川!Q24</f>
        <v>50</v>
      </c>
      <c r="M30" s="235">
        <f>酒田・飽海・東田川!R24</f>
        <v>0</v>
      </c>
    </row>
    <row r="31" spans="1:13" s="10" customFormat="1" ht="18" customHeight="1" x14ac:dyDescent="0.15">
      <c r="A31" s="223" t="s">
        <v>256</v>
      </c>
      <c r="B31" s="224">
        <f>D31+F31+H31+J31+L31</f>
        <v>61650</v>
      </c>
      <c r="C31" s="225">
        <f>E31+G31+I31+K31+M31</f>
        <v>0</v>
      </c>
      <c r="D31" s="208">
        <f t="shared" ref="D31:M31" si="5">SUM(D23:D30)</f>
        <v>48250</v>
      </c>
      <c r="E31" s="236">
        <f>SUM(E23:E30)</f>
        <v>0</v>
      </c>
      <c r="F31" s="208">
        <f t="shared" si="5"/>
        <v>5350</v>
      </c>
      <c r="G31" s="236">
        <f>SUM(G23:G30)</f>
        <v>0</v>
      </c>
      <c r="H31" s="208">
        <f>SUM(H23:H30)</f>
        <v>550</v>
      </c>
      <c r="I31" s="236">
        <f>SUM(I23:I30)</f>
        <v>0</v>
      </c>
      <c r="J31" s="208">
        <f t="shared" si="5"/>
        <v>6850</v>
      </c>
      <c r="K31" s="236">
        <f t="shared" si="5"/>
        <v>0</v>
      </c>
      <c r="L31" s="208">
        <f t="shared" si="5"/>
        <v>650</v>
      </c>
      <c r="M31" s="236">
        <f t="shared" si="5"/>
        <v>0</v>
      </c>
    </row>
    <row r="32" spans="1:13" s="10" customFormat="1" ht="7.5" customHeight="1" x14ac:dyDescent="0.15">
      <c r="A32" s="233"/>
      <c r="B32" s="228"/>
      <c r="C32" s="229"/>
      <c r="D32" s="214"/>
      <c r="E32" s="237"/>
      <c r="F32" s="214"/>
      <c r="G32" s="237"/>
      <c r="H32" s="214"/>
      <c r="I32" s="215"/>
      <c r="J32" s="214"/>
      <c r="K32" s="237"/>
      <c r="L32" s="214"/>
      <c r="M32" s="237"/>
    </row>
    <row r="33" spans="1:13" s="10" customFormat="1" ht="16.5" customHeight="1" x14ac:dyDescent="0.15">
      <c r="A33" s="223" t="s">
        <v>257</v>
      </c>
      <c r="B33" s="224">
        <f>B31+B21</f>
        <v>302050</v>
      </c>
      <c r="C33" s="225">
        <f>C21+C31</f>
        <v>0</v>
      </c>
      <c r="D33" s="208">
        <f>D31+D21</f>
        <v>197050</v>
      </c>
      <c r="E33" s="225">
        <f>E21+E31</f>
        <v>0</v>
      </c>
      <c r="F33" s="208">
        <f>F31+F21</f>
        <v>40450</v>
      </c>
      <c r="G33" s="225">
        <f>G21+G31</f>
        <v>0</v>
      </c>
      <c r="H33" s="208">
        <f>H31+H21</f>
        <v>10450</v>
      </c>
      <c r="I33" s="225">
        <f>I21+I31</f>
        <v>0</v>
      </c>
      <c r="J33" s="208">
        <f>J31+J21</f>
        <v>47150</v>
      </c>
      <c r="K33" s="225">
        <f>K21+K31</f>
        <v>0</v>
      </c>
      <c r="L33" s="208">
        <f>L31+L21</f>
        <v>6950</v>
      </c>
      <c r="M33" s="225">
        <f>M21+M31</f>
        <v>0</v>
      </c>
    </row>
    <row r="34" spans="1:13" s="10" customFormat="1" ht="5.25" customHeight="1" x14ac:dyDescent="0.15">
      <c r="A34" s="230"/>
      <c r="B34" s="231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3" ht="15" customHeight="1" x14ac:dyDescent="0.15">
      <c r="A35" s="391" t="s">
        <v>343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</row>
    <row r="36" spans="1:13" ht="15" customHeight="1" x14ac:dyDescent="0.15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</row>
    <row r="37" spans="1:13" x14ac:dyDescent="0.15">
      <c r="A37" s="391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</row>
    <row r="38" spans="1:13" x14ac:dyDescent="0.15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</row>
  </sheetData>
  <mergeCells count="21">
    <mergeCell ref="A35:M38"/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  <mergeCell ref="J6:K7"/>
    <mergeCell ref="L6:M7"/>
    <mergeCell ref="A6:A7"/>
    <mergeCell ref="B6:C7"/>
    <mergeCell ref="D6:E7"/>
    <mergeCell ref="F6:G7"/>
    <mergeCell ref="H6:I7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activeCell="G31" sqref="G31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53" t="s">
        <v>0</v>
      </c>
      <c r="B1" s="453"/>
      <c r="C1" s="453"/>
      <c r="D1" s="453"/>
      <c r="E1" s="453"/>
      <c r="F1" s="28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20" ht="18.75" customHeight="1" thickBot="1" x14ac:dyDescent="0.25">
      <c r="B2" s="454" t="s">
        <v>356</v>
      </c>
      <c r="C2" s="454"/>
      <c r="D2" s="454"/>
      <c r="E2" s="454"/>
      <c r="F2" s="28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20" ht="13.5" customHeight="1" x14ac:dyDescent="0.2">
      <c r="A3" s="4"/>
      <c r="B3" s="29"/>
      <c r="C3" s="11"/>
      <c r="D3" s="11"/>
      <c r="E3" s="18"/>
      <c r="F3" s="31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20" ht="13.5" customHeight="1" thickBot="1" x14ac:dyDescent="0.2">
      <c r="N4" s="140" t="s">
        <v>173</v>
      </c>
      <c r="O4" s="140"/>
      <c r="P4" s="140"/>
      <c r="Q4" s="140"/>
      <c r="R4" s="140"/>
    </row>
    <row r="5" spans="1:20" s="10" customFormat="1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20" s="10" customFormat="1" ht="23.1" customHeight="1" x14ac:dyDescent="0.15">
      <c r="A6" s="455"/>
      <c r="B6" s="423"/>
      <c r="C6" s="423"/>
      <c r="D6" s="424"/>
      <c r="E6" s="422"/>
      <c r="F6" s="423"/>
      <c r="G6" s="424"/>
      <c r="H6" s="425"/>
      <c r="I6" s="426"/>
      <c r="J6" s="240"/>
      <c r="K6" s="137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/>
      <c r="O6" s="432"/>
      <c r="P6" s="432"/>
      <c r="Q6" s="432"/>
      <c r="R6" s="433"/>
    </row>
    <row r="7" spans="1:20" s="10" customFormat="1" ht="20.100000000000001" customHeight="1" x14ac:dyDescent="0.15">
      <c r="A7" s="407" t="s">
        <v>7</v>
      </c>
      <c r="B7" s="408"/>
      <c r="C7" s="425"/>
      <c r="D7" s="439"/>
      <c r="E7" s="439"/>
      <c r="F7" s="439"/>
      <c r="G7" s="426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20" s="10" customFormat="1" ht="20.100000000000001" customHeight="1" thickBot="1" x14ac:dyDescent="0.2">
      <c r="A8" s="407" t="s">
        <v>10</v>
      </c>
      <c r="B8" s="408"/>
      <c r="C8" s="425"/>
      <c r="D8" s="439"/>
      <c r="E8" s="439"/>
      <c r="F8" s="439"/>
      <c r="G8" s="426"/>
      <c r="H8" s="425"/>
      <c r="I8" s="426"/>
      <c r="J8" s="437"/>
      <c r="K8" s="438"/>
      <c r="L8" s="440">
        <f>R26+R32</f>
        <v>0</v>
      </c>
      <c r="M8" s="441"/>
      <c r="N8" s="8" t="s">
        <v>11</v>
      </c>
      <c r="O8" s="429"/>
      <c r="P8" s="429"/>
      <c r="Q8" s="429"/>
      <c r="R8" s="430"/>
    </row>
    <row r="9" spans="1:20" ht="11.25" customHeight="1" x14ac:dyDescent="0.15"/>
    <row r="10" spans="1:20" s="16" customFormat="1" ht="13.5" customHeight="1" thickBot="1" x14ac:dyDescent="0.2">
      <c r="A10" s="447" t="s">
        <v>12</v>
      </c>
      <c r="B10" s="447"/>
      <c r="C10" s="312" t="s">
        <v>13</v>
      </c>
      <c r="D10" s="313"/>
      <c r="E10" s="323"/>
      <c r="F10" s="312" t="s">
        <v>14</v>
      </c>
      <c r="G10" s="313"/>
      <c r="H10" s="323"/>
      <c r="I10" s="312" t="s">
        <v>15</v>
      </c>
      <c r="J10" s="313"/>
      <c r="K10" s="323"/>
      <c r="L10" s="312" t="s">
        <v>16</v>
      </c>
      <c r="M10" s="313"/>
      <c r="N10" s="323"/>
      <c r="O10" s="312" t="s">
        <v>17</v>
      </c>
      <c r="P10" s="313"/>
      <c r="Q10" s="313"/>
      <c r="R10" s="327"/>
      <c r="S10" s="62"/>
      <c r="T10" s="62"/>
    </row>
    <row r="11" spans="1:20" s="16" customFormat="1" ht="13.5" customHeight="1" x14ac:dyDescent="0.15">
      <c r="A11" s="447"/>
      <c r="B11" s="447"/>
      <c r="C11" s="314" t="s">
        <v>18</v>
      </c>
      <c r="D11" s="317" t="s">
        <v>220</v>
      </c>
      <c r="E11" s="42" t="s">
        <v>19</v>
      </c>
      <c r="F11" s="319" t="s">
        <v>18</v>
      </c>
      <c r="G11" s="317" t="s">
        <v>220</v>
      </c>
      <c r="H11" s="42" t="s">
        <v>19</v>
      </c>
      <c r="I11" s="319" t="s">
        <v>18</v>
      </c>
      <c r="J11" s="317" t="s">
        <v>220</v>
      </c>
      <c r="K11" s="42" t="s">
        <v>19</v>
      </c>
      <c r="L11" s="319" t="s">
        <v>18</v>
      </c>
      <c r="M11" s="317" t="s">
        <v>220</v>
      </c>
      <c r="N11" s="42" t="s">
        <v>19</v>
      </c>
      <c r="O11" s="319" t="s">
        <v>279</v>
      </c>
      <c r="P11" s="314" t="s">
        <v>18</v>
      </c>
      <c r="Q11" s="317" t="s">
        <v>220</v>
      </c>
      <c r="R11" s="42" t="s">
        <v>19</v>
      </c>
      <c r="S11" s="65"/>
      <c r="T11" s="66"/>
    </row>
    <row r="12" spans="1:20" s="16" customFormat="1" ht="13.5" customHeight="1" x14ac:dyDescent="0.15">
      <c r="A12" s="448" t="s">
        <v>21</v>
      </c>
      <c r="B12" s="68"/>
      <c r="C12" s="315" t="s">
        <v>193</v>
      </c>
      <c r="D12" s="318">
        <v>4300</v>
      </c>
      <c r="E12" s="141"/>
      <c r="F12" s="58" t="s">
        <v>193</v>
      </c>
      <c r="G12" s="324">
        <v>2000</v>
      </c>
      <c r="H12" s="192"/>
      <c r="I12" s="58" t="s">
        <v>282</v>
      </c>
      <c r="J12" s="324">
        <v>850</v>
      </c>
      <c r="K12" s="192"/>
      <c r="L12" s="58" t="s">
        <v>193</v>
      </c>
      <c r="M12" s="324">
        <v>2500</v>
      </c>
      <c r="N12" s="192"/>
      <c r="O12" s="58" t="s">
        <v>22</v>
      </c>
      <c r="P12" s="315" t="s">
        <v>23</v>
      </c>
      <c r="Q12" s="318">
        <v>650</v>
      </c>
      <c r="R12" s="141"/>
      <c r="S12" s="2"/>
      <c r="T12" s="2"/>
    </row>
    <row r="13" spans="1:20" s="16" customFormat="1" ht="13.5" customHeight="1" x14ac:dyDescent="0.15">
      <c r="A13" s="449"/>
      <c r="B13" s="68"/>
      <c r="C13" s="315" t="s">
        <v>24</v>
      </c>
      <c r="D13" s="318">
        <v>3700</v>
      </c>
      <c r="E13" s="141"/>
      <c r="F13" s="58" t="s">
        <v>194</v>
      </c>
      <c r="G13" s="318">
        <v>5600</v>
      </c>
      <c r="H13" s="192"/>
      <c r="I13" s="58" t="s">
        <v>283</v>
      </c>
      <c r="J13" s="324">
        <v>650</v>
      </c>
      <c r="K13" s="192"/>
      <c r="L13" s="58" t="s">
        <v>194</v>
      </c>
      <c r="M13" s="324">
        <v>3250</v>
      </c>
      <c r="N13" s="192"/>
      <c r="O13" s="58"/>
      <c r="P13" s="315"/>
      <c r="Q13" s="318"/>
      <c r="R13" s="141"/>
      <c r="S13" s="2"/>
      <c r="T13" s="2"/>
    </row>
    <row r="14" spans="1:20" s="16" customFormat="1" ht="13.5" customHeight="1" x14ac:dyDescent="0.15">
      <c r="A14" s="449"/>
      <c r="B14" s="68"/>
      <c r="C14" s="315" t="s">
        <v>25</v>
      </c>
      <c r="D14" s="318">
        <v>6800</v>
      </c>
      <c r="E14" s="141"/>
      <c r="F14" s="58" t="s">
        <v>195</v>
      </c>
      <c r="G14" s="324">
        <v>2500</v>
      </c>
      <c r="H14" s="192"/>
      <c r="I14" s="58" t="s">
        <v>327</v>
      </c>
      <c r="J14" s="324">
        <v>650</v>
      </c>
      <c r="K14" s="192"/>
      <c r="L14" s="58" t="s">
        <v>195</v>
      </c>
      <c r="M14" s="324">
        <v>2500</v>
      </c>
      <c r="N14" s="192"/>
      <c r="O14" s="58" t="s">
        <v>26</v>
      </c>
      <c r="P14" s="315" t="s">
        <v>27</v>
      </c>
      <c r="Q14" s="318">
        <v>850</v>
      </c>
      <c r="R14" s="141"/>
      <c r="S14" s="2"/>
      <c r="T14" s="2"/>
    </row>
    <row r="15" spans="1:20" s="16" customFormat="1" ht="13.5" customHeight="1" x14ac:dyDescent="0.15">
      <c r="A15" s="449"/>
      <c r="B15" s="68"/>
      <c r="C15" s="315" t="s">
        <v>28</v>
      </c>
      <c r="D15" s="318">
        <v>5700</v>
      </c>
      <c r="E15" s="141"/>
      <c r="F15" s="58" t="s">
        <v>196</v>
      </c>
      <c r="G15" s="324">
        <v>2900</v>
      </c>
      <c r="H15" s="192"/>
      <c r="I15" s="58" t="s">
        <v>331</v>
      </c>
      <c r="J15" s="318">
        <v>750</v>
      </c>
      <c r="K15" s="192"/>
      <c r="L15" s="58" t="s">
        <v>196</v>
      </c>
      <c r="M15" s="324">
        <v>1550</v>
      </c>
      <c r="N15" s="192"/>
      <c r="O15" s="58" t="s">
        <v>26</v>
      </c>
      <c r="P15" s="315" t="s">
        <v>208</v>
      </c>
      <c r="Q15" s="318">
        <v>250</v>
      </c>
      <c r="R15" s="141"/>
      <c r="S15" s="2"/>
      <c r="T15" s="2"/>
    </row>
    <row r="16" spans="1:20" s="16" customFormat="1" ht="13.5" customHeight="1" x14ac:dyDescent="0.15">
      <c r="A16" s="449"/>
      <c r="B16" s="68"/>
      <c r="C16" s="315" t="s">
        <v>29</v>
      </c>
      <c r="D16" s="318">
        <v>2150</v>
      </c>
      <c r="E16" s="141"/>
      <c r="F16" s="58"/>
      <c r="G16" s="318"/>
      <c r="H16" s="193"/>
      <c r="I16" s="370" t="s">
        <v>328</v>
      </c>
      <c r="J16" s="318">
        <v>250</v>
      </c>
      <c r="K16" s="192"/>
      <c r="L16" s="58" t="s">
        <v>274</v>
      </c>
      <c r="M16" s="324">
        <v>1350</v>
      </c>
      <c r="N16" s="192"/>
      <c r="O16" s="58" t="s">
        <v>26</v>
      </c>
      <c r="P16" s="315" t="s">
        <v>30</v>
      </c>
      <c r="Q16" s="318">
        <v>550</v>
      </c>
      <c r="R16" s="141"/>
      <c r="S16" s="2"/>
      <c r="T16" s="2"/>
    </row>
    <row r="17" spans="1:20" s="16" customFormat="1" ht="13.5" customHeight="1" x14ac:dyDescent="0.15">
      <c r="A17" s="449"/>
      <c r="B17" s="68"/>
      <c r="C17" s="315" t="s">
        <v>333</v>
      </c>
      <c r="D17" s="318">
        <v>3650</v>
      </c>
      <c r="E17" s="141"/>
      <c r="F17" s="320"/>
      <c r="G17" s="318"/>
      <c r="H17" s="193"/>
      <c r="I17" s="58" t="s">
        <v>332</v>
      </c>
      <c r="J17" s="318">
        <v>300</v>
      </c>
      <c r="K17" s="192"/>
      <c r="L17" s="58"/>
      <c r="M17" s="324"/>
      <c r="N17" s="193"/>
      <c r="O17" s="58" t="s">
        <v>26</v>
      </c>
      <c r="P17" s="315" t="s">
        <v>145</v>
      </c>
      <c r="Q17" s="318">
        <v>650</v>
      </c>
      <c r="R17" s="141"/>
      <c r="S17" s="2"/>
      <c r="T17" s="2"/>
    </row>
    <row r="18" spans="1:20" s="16" customFormat="1" ht="13.5" customHeight="1" x14ac:dyDescent="0.15">
      <c r="A18" s="449"/>
      <c r="B18" s="68"/>
      <c r="C18" s="315" t="s">
        <v>32</v>
      </c>
      <c r="D18" s="318">
        <v>1750</v>
      </c>
      <c r="E18" s="141"/>
      <c r="F18" s="321"/>
      <c r="G18" s="325"/>
      <c r="H18" s="193"/>
      <c r="I18" s="326" t="s">
        <v>285</v>
      </c>
      <c r="J18" s="318">
        <v>150</v>
      </c>
      <c r="K18" s="192"/>
      <c r="L18" s="58"/>
      <c r="M18" s="324"/>
      <c r="N18" s="193"/>
      <c r="O18" s="58" t="s">
        <v>26</v>
      </c>
      <c r="P18" s="315" t="s">
        <v>297</v>
      </c>
      <c r="Q18" s="318">
        <v>100</v>
      </c>
      <c r="R18" s="141"/>
      <c r="S18" s="2"/>
      <c r="T18" s="2"/>
    </row>
    <row r="19" spans="1:20" s="16" customFormat="1" ht="13.5" customHeight="1" x14ac:dyDescent="0.15">
      <c r="A19" s="449"/>
      <c r="B19" s="68"/>
      <c r="C19" s="315" t="s">
        <v>31</v>
      </c>
      <c r="D19" s="318">
        <v>2100</v>
      </c>
      <c r="E19" s="141"/>
      <c r="F19" s="321"/>
      <c r="G19" s="325"/>
      <c r="H19" s="193"/>
      <c r="I19" s="58" t="s">
        <v>296</v>
      </c>
      <c r="J19" s="318">
        <v>300</v>
      </c>
      <c r="K19" s="192"/>
      <c r="L19" s="58"/>
      <c r="M19" s="324"/>
      <c r="N19" s="193"/>
      <c r="O19" s="58" t="s">
        <v>26</v>
      </c>
      <c r="P19" s="371" t="s">
        <v>298</v>
      </c>
      <c r="Q19" s="318">
        <v>50</v>
      </c>
      <c r="R19" s="141"/>
      <c r="S19" s="2"/>
      <c r="T19" s="2"/>
    </row>
    <row r="20" spans="1:20" s="16" customFormat="1" ht="13.5" customHeight="1" x14ac:dyDescent="0.15">
      <c r="A20" s="449"/>
      <c r="B20" s="68"/>
      <c r="C20" s="315" t="s">
        <v>33</v>
      </c>
      <c r="D20" s="318">
        <v>3600</v>
      </c>
      <c r="E20" s="141"/>
      <c r="F20" s="322"/>
      <c r="G20" s="318"/>
      <c r="H20" s="193"/>
      <c r="I20" s="58" t="s">
        <v>284</v>
      </c>
      <c r="J20" s="318">
        <v>350</v>
      </c>
      <c r="K20" s="192"/>
      <c r="L20" s="58"/>
      <c r="M20" s="324"/>
      <c r="N20" s="193"/>
      <c r="O20" s="58"/>
      <c r="P20" s="371"/>
      <c r="Q20" s="318"/>
      <c r="R20" s="143"/>
      <c r="S20" s="2"/>
      <c r="T20" s="2"/>
    </row>
    <row r="21" spans="1:20" s="16" customFormat="1" ht="13.5" customHeight="1" x14ac:dyDescent="0.15">
      <c r="A21" s="449"/>
      <c r="B21" s="68"/>
      <c r="C21" s="315" t="s">
        <v>34</v>
      </c>
      <c r="D21" s="318">
        <v>3100</v>
      </c>
      <c r="E21" s="141"/>
      <c r="F21" s="322"/>
      <c r="G21" s="318"/>
      <c r="H21" s="193"/>
      <c r="I21" s="58" t="s">
        <v>334</v>
      </c>
      <c r="J21" s="318">
        <v>350</v>
      </c>
      <c r="K21" s="193"/>
      <c r="L21" s="58"/>
      <c r="M21" s="324"/>
      <c r="N21" s="193"/>
      <c r="O21" s="322"/>
      <c r="P21" s="316"/>
      <c r="Q21" s="318"/>
      <c r="R21" s="143"/>
      <c r="S21" s="2"/>
      <c r="T21" s="2"/>
    </row>
    <row r="22" spans="1:20" s="16" customFormat="1" ht="13.5" customHeight="1" x14ac:dyDescent="0.15">
      <c r="A22" s="449"/>
      <c r="B22" s="68"/>
      <c r="C22" s="315" t="s">
        <v>35</v>
      </c>
      <c r="D22" s="318">
        <v>1750</v>
      </c>
      <c r="E22" s="141"/>
      <c r="F22" s="321"/>
      <c r="G22" s="325"/>
      <c r="H22" s="193"/>
      <c r="I22" s="58" t="s">
        <v>329</v>
      </c>
      <c r="J22" s="318">
        <v>50</v>
      </c>
      <c r="K22" s="193"/>
      <c r="L22" s="58"/>
      <c r="M22" s="324"/>
      <c r="N22" s="193"/>
      <c r="O22" s="322"/>
      <c r="P22" s="316"/>
      <c r="Q22" s="318"/>
      <c r="R22" s="142"/>
      <c r="S22" s="2"/>
      <c r="T22" s="2"/>
    </row>
    <row r="23" spans="1:20" s="16" customFormat="1" ht="13.5" customHeight="1" x14ac:dyDescent="0.15">
      <c r="A23" s="449"/>
      <c r="B23" s="68"/>
      <c r="C23" s="329" t="s">
        <v>36</v>
      </c>
      <c r="D23" s="330">
        <v>2050</v>
      </c>
      <c r="E23" s="141"/>
      <c r="F23" s="322"/>
      <c r="G23" s="318"/>
      <c r="H23" s="193"/>
      <c r="I23" s="58" t="s">
        <v>335</v>
      </c>
      <c r="J23" s="330">
        <v>200</v>
      </c>
      <c r="K23" s="193"/>
      <c r="L23" s="322"/>
      <c r="M23" s="324"/>
      <c r="N23" s="193"/>
      <c r="O23" s="322"/>
      <c r="P23" s="316"/>
      <c r="Q23" s="318"/>
      <c r="R23" s="142"/>
      <c r="S23" s="2"/>
      <c r="T23" s="2"/>
    </row>
    <row r="24" spans="1:20" s="16" customFormat="1" ht="13.5" customHeight="1" thickBot="1" x14ac:dyDescent="0.2">
      <c r="A24" s="449"/>
      <c r="B24" s="68"/>
      <c r="C24" s="376" t="s">
        <v>322</v>
      </c>
      <c r="D24" s="330">
        <v>500</v>
      </c>
      <c r="E24" s="164"/>
      <c r="F24" s="334"/>
      <c r="G24" s="330"/>
      <c r="H24" s="335"/>
      <c r="I24" s="370"/>
      <c r="J24" s="330"/>
      <c r="K24" s="335"/>
      <c r="L24" s="334"/>
      <c r="M24" s="336"/>
      <c r="N24" s="335"/>
      <c r="O24" s="334"/>
      <c r="P24" s="337"/>
      <c r="Q24" s="330"/>
      <c r="R24" s="338"/>
      <c r="S24" s="2"/>
      <c r="T24" s="2"/>
    </row>
    <row r="25" spans="1:20" s="16" customFormat="1" ht="13.5" customHeight="1" thickBot="1" x14ac:dyDescent="0.2">
      <c r="A25" s="449"/>
      <c r="B25" s="328"/>
      <c r="C25" s="331" t="s">
        <v>37</v>
      </c>
      <c r="D25" s="332">
        <f>SUM(D12:D24)</f>
        <v>41150</v>
      </c>
      <c r="E25" s="333">
        <f>SUM(E12:E24)</f>
        <v>0</v>
      </c>
      <c r="F25" s="339" t="s">
        <v>37</v>
      </c>
      <c r="G25" s="332">
        <f>SUM(G12:G24)</f>
        <v>13000</v>
      </c>
      <c r="H25" s="333">
        <f>SUM(H12:H24)</f>
        <v>0</v>
      </c>
      <c r="I25" s="339" t="s">
        <v>37</v>
      </c>
      <c r="J25" s="332">
        <f>SUM(J12:J24)</f>
        <v>4850</v>
      </c>
      <c r="K25" s="333">
        <f>SUM(K12:K24)</f>
        <v>0</v>
      </c>
      <c r="L25" s="339" t="s">
        <v>37</v>
      </c>
      <c r="M25" s="332">
        <f>SUM(M12:M24)</f>
        <v>11150</v>
      </c>
      <c r="N25" s="333">
        <f>SUM(N12:N24)</f>
        <v>0</v>
      </c>
      <c r="O25" s="339"/>
      <c r="P25" s="340" t="s">
        <v>37</v>
      </c>
      <c r="Q25" s="332">
        <f>SUM(Q12:Q24)</f>
        <v>3100</v>
      </c>
      <c r="R25" s="333">
        <f>SUM(R12:R24)</f>
        <v>0</v>
      </c>
      <c r="S25" s="2"/>
      <c r="T25" s="2"/>
    </row>
    <row r="26" spans="1:20" s="16" customFormat="1" ht="13.5" customHeight="1" x14ac:dyDescent="0.15">
      <c r="A26" s="450"/>
      <c r="B26" s="67"/>
      <c r="C26" s="52"/>
      <c r="D26" s="6"/>
      <c r="E26" s="6"/>
      <c r="F26" s="52"/>
      <c r="G26" s="6"/>
      <c r="H26" s="6"/>
      <c r="I26" s="52"/>
      <c r="J26" s="6"/>
      <c r="K26" s="6"/>
      <c r="L26" s="52"/>
      <c r="M26" s="6"/>
      <c r="N26" s="6"/>
      <c r="O26" s="70"/>
      <c r="P26" s="54" t="s">
        <v>38</v>
      </c>
      <c r="Q26" s="55"/>
      <c r="R26" s="144">
        <f>SUM(E25+H25+K25+N25+R25)</f>
        <v>0</v>
      </c>
      <c r="S26" s="2"/>
      <c r="T26" s="2"/>
    </row>
    <row r="27" spans="1:20" s="16" customFormat="1" ht="11.25" customHeight="1" thickBot="1" x14ac:dyDescent="0.2">
      <c r="A27" s="341"/>
      <c r="B27" s="342"/>
      <c r="C27" s="71"/>
      <c r="D27" s="2"/>
      <c r="E27" s="2"/>
      <c r="F27" s="71"/>
      <c r="G27" s="2"/>
      <c r="H27" s="2"/>
      <c r="I27" s="71"/>
      <c r="J27" s="2"/>
      <c r="K27" s="2"/>
      <c r="L27" s="71"/>
      <c r="M27" s="2"/>
      <c r="N27" s="2"/>
      <c r="O27" s="198"/>
      <c r="P27" s="176"/>
      <c r="Q27" s="177"/>
      <c r="R27" s="199"/>
      <c r="S27" s="2"/>
      <c r="T27" s="2"/>
    </row>
    <row r="28" spans="1:20" s="16" customFormat="1" ht="13.5" customHeight="1" x14ac:dyDescent="0.15">
      <c r="A28" s="446" t="s">
        <v>12</v>
      </c>
      <c r="B28" s="446"/>
      <c r="C28" s="314" t="s">
        <v>18</v>
      </c>
      <c r="D28" s="317" t="s">
        <v>220</v>
      </c>
      <c r="E28" s="42" t="s">
        <v>19</v>
      </c>
      <c r="F28" s="319" t="s">
        <v>18</v>
      </c>
      <c r="G28" s="317" t="s">
        <v>220</v>
      </c>
      <c r="H28" s="42" t="s">
        <v>19</v>
      </c>
      <c r="I28" s="319" t="s">
        <v>18</v>
      </c>
      <c r="J28" s="317" t="s">
        <v>220</v>
      </c>
      <c r="K28" s="42" t="s">
        <v>19</v>
      </c>
      <c r="L28" s="319" t="s">
        <v>18</v>
      </c>
      <c r="M28" s="317" t="s">
        <v>220</v>
      </c>
      <c r="N28" s="42" t="s">
        <v>19</v>
      </c>
      <c r="O28" s="319" t="s">
        <v>280</v>
      </c>
      <c r="P28" s="314" t="s">
        <v>18</v>
      </c>
      <c r="Q28" s="317" t="s">
        <v>220</v>
      </c>
      <c r="R28" s="42" t="s">
        <v>19</v>
      </c>
      <c r="S28" s="2"/>
      <c r="T28" s="2"/>
    </row>
    <row r="29" spans="1:20" s="16" customFormat="1" ht="13.5" customHeight="1" x14ac:dyDescent="0.15">
      <c r="A29" s="451" t="s">
        <v>39</v>
      </c>
      <c r="B29" s="68"/>
      <c r="C29" s="315" t="s">
        <v>40</v>
      </c>
      <c r="D29" s="318">
        <v>3000</v>
      </c>
      <c r="E29" s="141"/>
      <c r="F29" s="326" t="s">
        <v>174</v>
      </c>
      <c r="G29" s="318">
        <v>1400</v>
      </c>
      <c r="H29" s="141"/>
      <c r="I29" s="58" t="s">
        <v>40</v>
      </c>
      <c r="J29" s="318">
        <v>850</v>
      </c>
      <c r="K29" s="141"/>
      <c r="L29" s="58" t="s">
        <v>40</v>
      </c>
      <c r="M29" s="318">
        <v>1250</v>
      </c>
      <c r="N29" s="141"/>
      <c r="O29" s="58" t="s">
        <v>26</v>
      </c>
      <c r="P29" s="315" t="s">
        <v>41</v>
      </c>
      <c r="Q29" s="318">
        <v>150</v>
      </c>
      <c r="R29" s="141"/>
      <c r="S29" s="2"/>
      <c r="T29" s="2"/>
    </row>
    <row r="30" spans="1:20" s="16" customFormat="1" ht="13.5" customHeight="1" thickBot="1" x14ac:dyDescent="0.2">
      <c r="A30" s="452"/>
      <c r="B30" s="68"/>
      <c r="C30" s="329" t="s">
        <v>42</v>
      </c>
      <c r="D30" s="330">
        <v>2300</v>
      </c>
      <c r="E30" s="141"/>
      <c r="F30" s="166"/>
      <c r="G30" s="330"/>
      <c r="H30" s="141"/>
      <c r="I30" s="166"/>
      <c r="J30" s="330"/>
      <c r="K30" s="141"/>
      <c r="L30" s="166"/>
      <c r="M30" s="330"/>
      <c r="N30" s="141"/>
      <c r="O30" s="166"/>
      <c r="P30" s="329"/>
      <c r="Q30" s="330"/>
      <c r="R30" s="141"/>
      <c r="S30" s="72"/>
      <c r="T30" s="72"/>
    </row>
    <row r="31" spans="1:20" s="16" customFormat="1" ht="13.5" customHeight="1" thickBot="1" x14ac:dyDescent="0.2">
      <c r="A31" s="452"/>
      <c r="B31" s="328"/>
      <c r="C31" s="331" t="s">
        <v>37</v>
      </c>
      <c r="D31" s="332">
        <f>SUM(D29:D30)</f>
        <v>5300</v>
      </c>
      <c r="E31" s="333">
        <f>SUM(E29:E30)</f>
        <v>0</v>
      </c>
      <c r="F31" s="339" t="s">
        <v>37</v>
      </c>
      <c r="G31" s="332">
        <f>SUM(G29:G30)</f>
        <v>1400</v>
      </c>
      <c r="H31" s="333">
        <f>SUM(H29:H30)</f>
        <v>0</v>
      </c>
      <c r="I31" s="339" t="s">
        <v>37</v>
      </c>
      <c r="J31" s="332">
        <f>SUM(J29:J30)</f>
        <v>850</v>
      </c>
      <c r="K31" s="333">
        <f>SUM(K29:K30)</f>
        <v>0</v>
      </c>
      <c r="L31" s="339" t="s">
        <v>37</v>
      </c>
      <c r="M31" s="332">
        <f>SUM(M29:M30)</f>
        <v>1250</v>
      </c>
      <c r="N31" s="333">
        <f>SUM(N29:N30)</f>
        <v>0</v>
      </c>
      <c r="O31" s="339"/>
      <c r="P31" s="340" t="s">
        <v>37</v>
      </c>
      <c r="Q31" s="332">
        <f>SUM(Q29:Q30)</f>
        <v>150</v>
      </c>
      <c r="R31" s="333">
        <f>SUM(R29:R30)</f>
        <v>0</v>
      </c>
      <c r="S31" s="72"/>
      <c r="T31" s="72"/>
    </row>
    <row r="32" spans="1:20" s="16" customFormat="1" ht="13.5" customHeight="1" x14ac:dyDescent="0.15">
      <c r="A32" s="452"/>
      <c r="B32" s="68"/>
      <c r="C32" s="344"/>
      <c r="D32" s="345"/>
      <c r="E32" s="345"/>
      <c r="F32" s="346"/>
      <c r="G32" s="345"/>
      <c r="H32" s="345"/>
      <c r="I32" s="346"/>
      <c r="J32" s="345"/>
      <c r="K32" s="345"/>
      <c r="L32" s="346"/>
      <c r="M32" s="345"/>
      <c r="N32" s="345"/>
      <c r="O32" s="347"/>
      <c r="P32" s="54" t="s">
        <v>38</v>
      </c>
      <c r="Q32" s="343"/>
      <c r="R32" s="144">
        <f>SUM(E31+H31+K31+N31+R31)</f>
        <v>0</v>
      </c>
      <c r="S32" s="72"/>
      <c r="T32" s="72"/>
    </row>
    <row r="33" spans="2:20" s="16" customFormat="1" x14ac:dyDescent="0.15">
      <c r="B33" s="83" t="s">
        <v>144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4"/>
      <c r="S33" s="74"/>
      <c r="T33" s="74"/>
    </row>
    <row r="34" spans="2:20" s="16" customFormat="1" x14ac:dyDescent="0.15">
      <c r="B34" s="84" t="s">
        <v>337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74"/>
      <c r="T34" s="74"/>
    </row>
    <row r="35" spans="2:20" s="16" customFormat="1" x14ac:dyDescent="0.15">
      <c r="B35" s="83" t="s">
        <v>338</v>
      </c>
    </row>
    <row r="36" spans="2:20" s="16" customFormat="1" x14ac:dyDescent="0.15">
      <c r="B36" s="83" t="s">
        <v>336</v>
      </c>
    </row>
    <row r="37" spans="2:20" s="16" customFormat="1" x14ac:dyDescent="0.15"/>
    <row r="38" spans="2:20" s="16" customFormat="1" x14ac:dyDescent="0.15"/>
    <row r="39" spans="2:20" s="16" customFormat="1" x14ac:dyDescent="0.15"/>
    <row r="40" spans="2:20" s="16" customFormat="1" x14ac:dyDescent="0.15"/>
    <row r="41" spans="2:20" s="16" customFormat="1" x14ac:dyDescent="0.15"/>
    <row r="42" spans="2:20" s="16" customFormat="1" x14ac:dyDescent="0.15"/>
    <row r="43" spans="2:20" s="16" customFormat="1" x14ac:dyDescent="0.15"/>
  </sheetData>
  <mergeCells count="28">
    <mergeCell ref="A29:A32"/>
    <mergeCell ref="A1:E1"/>
    <mergeCell ref="B2:E2"/>
    <mergeCell ref="A6:D6"/>
    <mergeCell ref="A5:D5"/>
    <mergeCell ref="A7:B7"/>
    <mergeCell ref="A8:B8"/>
    <mergeCell ref="H7:I7"/>
    <mergeCell ref="L7:M7"/>
    <mergeCell ref="A28:B28"/>
    <mergeCell ref="A10:B11"/>
    <mergeCell ref="A12:A26"/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</mergeCells>
  <phoneticPr fontId="2"/>
  <conditionalFormatting sqref="H12:H15">
    <cfRule type="expression" dxfId="27" priority="3" stopIfTrue="1">
      <formula>G12&lt;H12</formula>
    </cfRule>
  </conditionalFormatting>
  <conditionalFormatting sqref="K12:K20">
    <cfRule type="expression" dxfId="26" priority="1" stopIfTrue="1">
      <formula>J12&lt;K12</formula>
    </cfRule>
  </conditionalFormatting>
  <conditionalFormatting sqref="N12:N16 R12:R19 E12:E24 E29:E31 H29:H31 K29:K31 N29:N31 R29:R31">
    <cfRule type="expression" dxfId="25" priority="5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G20" sqref="G20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477" t="s">
        <v>43</v>
      </c>
      <c r="B1" s="478"/>
      <c r="C1" s="478"/>
      <c r="D1" s="478"/>
      <c r="E1" s="478"/>
      <c r="F1" s="478"/>
      <c r="G1" s="479"/>
      <c r="H1" s="471" t="s">
        <v>217</v>
      </c>
      <c r="I1" s="472"/>
      <c r="J1" s="472"/>
      <c r="K1" s="472"/>
      <c r="L1" s="473"/>
      <c r="N1" s="138" t="s">
        <v>170</v>
      </c>
      <c r="O1" s="139"/>
      <c r="P1" s="139"/>
      <c r="Q1" s="139"/>
      <c r="R1" s="139"/>
    </row>
    <row r="2" spans="1:18" ht="18.75" customHeight="1" thickBot="1" x14ac:dyDescent="0.25">
      <c r="A2" s="19"/>
      <c r="B2" s="454" t="str">
        <f>山形市・上山市!B2</f>
        <v>2025年6月1日現在</v>
      </c>
      <c r="C2" s="454"/>
      <c r="D2" s="454"/>
      <c r="E2" s="454"/>
      <c r="F2" s="19"/>
      <c r="G2" s="20"/>
      <c r="H2" s="474"/>
      <c r="I2" s="475"/>
      <c r="J2" s="475"/>
      <c r="K2" s="475"/>
      <c r="L2" s="476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E4" s="17"/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407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38"/>
      <c r="L8" s="440">
        <f>R16+R22+R28+R36</f>
        <v>0</v>
      </c>
      <c r="M8" s="441"/>
      <c r="N8" s="8" t="s">
        <v>169</v>
      </c>
      <c r="O8" s="429"/>
      <c r="P8" s="429"/>
      <c r="Q8" s="429"/>
      <c r="R8" s="430"/>
    </row>
    <row r="9" spans="1:18" ht="11.25" customHeight="1" x14ac:dyDescent="0.15"/>
    <row r="10" spans="1:18" s="16" customFormat="1" ht="14.25" thickBot="1" x14ac:dyDescent="0.2">
      <c r="A10" s="459" t="s">
        <v>12</v>
      </c>
      <c r="B10" s="460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1"/>
      <c r="B11" s="462"/>
      <c r="C11" s="40" t="s">
        <v>18</v>
      </c>
      <c r="D11" s="41" t="s">
        <v>221</v>
      </c>
      <c r="E11" s="42" t="s">
        <v>19</v>
      </c>
      <c r="F11" s="40" t="s">
        <v>18</v>
      </c>
      <c r="G11" s="41" t="s">
        <v>221</v>
      </c>
      <c r="H11" s="42" t="s">
        <v>19</v>
      </c>
      <c r="I11" s="40" t="s">
        <v>18</v>
      </c>
      <c r="J11" s="41" t="s">
        <v>221</v>
      </c>
      <c r="K11" s="42" t="s">
        <v>19</v>
      </c>
      <c r="L11" s="40" t="s">
        <v>18</v>
      </c>
      <c r="M11" s="41" t="s">
        <v>221</v>
      </c>
      <c r="N11" s="42" t="s">
        <v>19</v>
      </c>
      <c r="O11" s="40" t="s">
        <v>278</v>
      </c>
      <c r="P11" s="43" t="s">
        <v>18</v>
      </c>
      <c r="Q11" s="41" t="s">
        <v>221</v>
      </c>
      <c r="R11" s="42" t="s">
        <v>19</v>
      </c>
    </row>
    <row r="12" spans="1:18" s="16" customFormat="1" x14ac:dyDescent="0.15">
      <c r="A12" s="463" t="s">
        <v>44</v>
      </c>
      <c r="B12" s="75"/>
      <c r="C12" s="250" t="s">
        <v>293</v>
      </c>
      <c r="D12" s="3">
        <v>3600</v>
      </c>
      <c r="E12" s="141"/>
      <c r="F12" s="254" t="s">
        <v>152</v>
      </c>
      <c r="G12" s="3">
        <v>2050</v>
      </c>
      <c r="H12" s="141"/>
      <c r="I12" s="254" t="s">
        <v>354</v>
      </c>
      <c r="J12" s="3">
        <v>300</v>
      </c>
      <c r="K12" s="141"/>
      <c r="L12" s="254" t="s">
        <v>301</v>
      </c>
      <c r="M12" s="3">
        <v>2400</v>
      </c>
      <c r="N12" s="141"/>
      <c r="O12" s="45" t="s">
        <v>26</v>
      </c>
      <c r="P12" s="250" t="s">
        <v>326</v>
      </c>
      <c r="Q12" s="3">
        <v>350</v>
      </c>
      <c r="R12" s="141"/>
    </row>
    <row r="13" spans="1:18" s="16" customFormat="1" x14ac:dyDescent="0.15">
      <c r="A13" s="464"/>
      <c r="B13" s="76"/>
      <c r="C13" s="250" t="s">
        <v>226</v>
      </c>
      <c r="D13" s="3">
        <v>5200</v>
      </c>
      <c r="E13" s="141"/>
      <c r="F13" s="254"/>
      <c r="G13" s="3"/>
      <c r="H13" s="145"/>
      <c r="I13" s="254" t="s">
        <v>355</v>
      </c>
      <c r="J13" s="3">
        <v>600</v>
      </c>
      <c r="K13" s="145"/>
      <c r="L13" s="254"/>
      <c r="M13" s="3"/>
      <c r="N13" s="141"/>
      <c r="O13" s="47"/>
      <c r="P13" s="253"/>
      <c r="Q13" s="13"/>
      <c r="R13" s="141"/>
    </row>
    <row r="14" spans="1:18" s="16" customFormat="1" ht="14.25" thickBot="1" x14ac:dyDescent="0.2">
      <c r="A14" s="464"/>
      <c r="B14" s="77"/>
      <c r="C14" s="253" t="s">
        <v>45</v>
      </c>
      <c r="D14" s="13">
        <v>750</v>
      </c>
      <c r="E14" s="164"/>
      <c r="F14" s="256"/>
      <c r="G14" s="13"/>
      <c r="H14" s="162"/>
      <c r="I14" s="256" t="s">
        <v>299</v>
      </c>
      <c r="J14" s="13">
        <v>50</v>
      </c>
      <c r="K14" s="162"/>
      <c r="L14" s="256"/>
      <c r="M14" s="13"/>
      <c r="N14" s="162"/>
      <c r="O14" s="47"/>
      <c r="P14" s="253"/>
      <c r="Q14" s="13"/>
      <c r="R14" s="164"/>
    </row>
    <row r="15" spans="1:18" s="16" customFormat="1" ht="14.25" thickBot="1" x14ac:dyDescent="0.2">
      <c r="A15" s="464"/>
      <c r="B15" s="348"/>
      <c r="C15" s="252" t="s">
        <v>37</v>
      </c>
      <c r="D15" s="15">
        <f>SUM(D12:D14)</f>
        <v>9550</v>
      </c>
      <c r="E15" s="333">
        <f>SUM(E12:E14)</f>
        <v>0</v>
      </c>
      <c r="F15" s="255" t="s">
        <v>37</v>
      </c>
      <c r="G15" s="15">
        <f>SUM(G12:G14)</f>
        <v>2050</v>
      </c>
      <c r="H15" s="333">
        <f>SUM(H12:H14)</f>
        <v>0</v>
      </c>
      <c r="I15" s="255" t="s">
        <v>37</v>
      </c>
      <c r="J15" s="15">
        <f>SUM(J12:J14)</f>
        <v>950</v>
      </c>
      <c r="K15" s="333">
        <f>SUM(K12:K14)</f>
        <v>0</v>
      </c>
      <c r="L15" s="255" t="s">
        <v>37</v>
      </c>
      <c r="M15" s="15">
        <f>SUM(M12:M14)</f>
        <v>2400</v>
      </c>
      <c r="N15" s="333">
        <f>SUM(N12:N14)</f>
        <v>0</v>
      </c>
      <c r="O15" s="50"/>
      <c r="P15" s="251" t="s">
        <v>37</v>
      </c>
      <c r="Q15" s="15">
        <f>SUM(Q12:Q14)</f>
        <v>350</v>
      </c>
      <c r="R15" s="333">
        <f>SUM(R12:R14)</f>
        <v>0</v>
      </c>
    </row>
    <row r="16" spans="1:18" s="16" customFormat="1" x14ac:dyDescent="0.15">
      <c r="A16" s="465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9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2"/>
    </row>
    <row r="18" spans="1:19" s="16" customFormat="1" x14ac:dyDescent="0.15">
      <c r="A18" s="469" t="s">
        <v>12</v>
      </c>
      <c r="B18" s="470"/>
      <c r="C18" s="64" t="s">
        <v>18</v>
      </c>
      <c r="D18" s="41" t="s">
        <v>221</v>
      </c>
      <c r="E18" s="42" t="s">
        <v>19</v>
      </c>
      <c r="F18" s="63" t="s">
        <v>18</v>
      </c>
      <c r="G18" s="41" t="s">
        <v>221</v>
      </c>
      <c r="H18" s="42" t="s">
        <v>19</v>
      </c>
      <c r="I18" s="63" t="s">
        <v>18</v>
      </c>
      <c r="J18" s="41" t="s">
        <v>221</v>
      </c>
      <c r="K18" s="42" t="s">
        <v>19</v>
      </c>
      <c r="L18" s="63" t="s">
        <v>18</v>
      </c>
      <c r="M18" s="41" t="s">
        <v>221</v>
      </c>
      <c r="N18" s="42" t="s">
        <v>19</v>
      </c>
      <c r="O18" s="63" t="s">
        <v>20</v>
      </c>
      <c r="P18" s="64" t="s">
        <v>18</v>
      </c>
      <c r="Q18" s="41" t="s">
        <v>221</v>
      </c>
      <c r="R18" s="42" t="s">
        <v>19</v>
      </c>
    </row>
    <row r="19" spans="1:19" s="16" customFormat="1" x14ac:dyDescent="0.15">
      <c r="A19" s="466" t="s">
        <v>46</v>
      </c>
      <c r="B19" s="44"/>
      <c r="C19" s="250" t="s">
        <v>47</v>
      </c>
      <c r="D19" s="3">
        <v>6500</v>
      </c>
      <c r="E19" s="141"/>
      <c r="F19" s="254" t="s">
        <v>47</v>
      </c>
      <c r="G19" s="3">
        <v>850</v>
      </c>
      <c r="H19" s="141"/>
      <c r="I19" s="254" t="s">
        <v>47</v>
      </c>
      <c r="J19" s="3">
        <v>250</v>
      </c>
      <c r="K19" s="141"/>
      <c r="L19" s="254" t="s">
        <v>47</v>
      </c>
      <c r="M19" s="3">
        <v>2400</v>
      </c>
      <c r="N19" s="141"/>
      <c r="O19" s="46" t="s">
        <v>26</v>
      </c>
      <c r="P19" s="258" t="s">
        <v>262</v>
      </c>
      <c r="Q19" s="3">
        <v>250</v>
      </c>
      <c r="R19" s="141"/>
    </row>
    <row r="20" spans="1:19" s="16" customFormat="1" ht="14.25" thickBot="1" x14ac:dyDescent="0.2">
      <c r="A20" s="467"/>
      <c r="B20" s="80"/>
      <c r="C20" s="253" t="s">
        <v>48</v>
      </c>
      <c r="D20" s="13">
        <v>1800</v>
      </c>
      <c r="E20" s="164"/>
      <c r="F20" s="256"/>
      <c r="G20" s="13"/>
      <c r="H20" s="162"/>
      <c r="I20" s="256"/>
      <c r="J20" s="13"/>
      <c r="K20" s="162"/>
      <c r="L20" s="256"/>
      <c r="M20" s="13"/>
      <c r="N20" s="162"/>
      <c r="O20" s="47"/>
      <c r="P20" s="253"/>
      <c r="Q20" s="13"/>
      <c r="R20" s="162"/>
    </row>
    <row r="21" spans="1:19" s="16" customFormat="1" ht="14.25" thickBot="1" x14ac:dyDescent="0.2">
      <c r="A21" s="467"/>
      <c r="B21" s="349"/>
      <c r="C21" s="252" t="s">
        <v>37</v>
      </c>
      <c r="D21" s="15">
        <f>SUM(D19:D20)</f>
        <v>8300</v>
      </c>
      <c r="E21" s="333">
        <f>SUM(E19:E20)</f>
        <v>0</v>
      </c>
      <c r="F21" s="255" t="s">
        <v>37</v>
      </c>
      <c r="G21" s="15">
        <f>SUM(G19:G20)</f>
        <v>850</v>
      </c>
      <c r="H21" s="333">
        <f>SUM(H19:H20)</f>
        <v>0</v>
      </c>
      <c r="I21" s="255" t="s">
        <v>37</v>
      </c>
      <c r="J21" s="350">
        <f>SUM(J19:J20)</f>
        <v>250</v>
      </c>
      <c r="K21" s="351">
        <f>SUM(K19:K20)</f>
        <v>0</v>
      </c>
      <c r="L21" s="255" t="s">
        <v>37</v>
      </c>
      <c r="M21" s="15">
        <f>SUM(M19:M20)</f>
        <v>2400</v>
      </c>
      <c r="N21" s="333">
        <f>SUM(N19:N20)</f>
        <v>0</v>
      </c>
      <c r="O21" s="50"/>
      <c r="P21" s="251" t="s">
        <v>37</v>
      </c>
      <c r="Q21" s="15">
        <f>SUM(Q17:Q20)</f>
        <v>250</v>
      </c>
      <c r="R21" s="333">
        <f>SUM(R19:R20)</f>
        <v>0</v>
      </c>
    </row>
    <row r="22" spans="1:19" s="16" customFormat="1" x14ac:dyDescent="0.15">
      <c r="A22" s="468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7">
        <f>SUM(E21+H21+K21+N21+R21)</f>
        <v>0</v>
      </c>
    </row>
    <row r="23" spans="1:19" s="16" customFormat="1" ht="11.25" customHeight="1" thickBot="1" x14ac:dyDescent="0.2">
      <c r="A23" s="81"/>
      <c r="B23" s="81"/>
      <c r="C23" s="46"/>
      <c r="D23" s="3"/>
      <c r="E23" s="13"/>
      <c r="F23" s="3"/>
      <c r="G23" s="3"/>
      <c r="H23" s="13"/>
      <c r="I23" s="3"/>
      <c r="J23" s="3"/>
      <c r="K23" s="13"/>
      <c r="L23" s="46"/>
      <c r="M23" s="3"/>
      <c r="N23" s="13"/>
      <c r="O23" s="3"/>
      <c r="P23" s="3"/>
      <c r="Q23" s="3"/>
      <c r="R23" s="13"/>
      <c r="S23" s="66"/>
    </row>
    <row r="24" spans="1:19" s="16" customFormat="1" x14ac:dyDescent="0.15">
      <c r="A24" s="469" t="s">
        <v>12</v>
      </c>
      <c r="B24" s="470"/>
      <c r="C24" s="64" t="s">
        <v>18</v>
      </c>
      <c r="D24" s="41" t="s">
        <v>221</v>
      </c>
      <c r="E24" s="42" t="s">
        <v>19</v>
      </c>
      <c r="F24" s="63" t="s">
        <v>18</v>
      </c>
      <c r="G24" s="41" t="s">
        <v>221</v>
      </c>
      <c r="H24" s="42" t="s">
        <v>19</v>
      </c>
      <c r="I24" s="63" t="s">
        <v>18</v>
      </c>
      <c r="J24" s="41" t="s">
        <v>221</v>
      </c>
      <c r="K24" s="42" t="s">
        <v>19</v>
      </c>
      <c r="L24" s="63" t="s">
        <v>18</v>
      </c>
      <c r="M24" s="41" t="s">
        <v>221</v>
      </c>
      <c r="N24" s="42" t="s">
        <v>19</v>
      </c>
      <c r="O24" s="63" t="s">
        <v>20</v>
      </c>
      <c r="P24" s="64" t="s">
        <v>18</v>
      </c>
      <c r="Q24" s="41" t="s">
        <v>221</v>
      </c>
      <c r="R24" s="42" t="s">
        <v>19</v>
      </c>
    </row>
    <row r="25" spans="1:19" s="16" customFormat="1" x14ac:dyDescent="0.15">
      <c r="A25" s="466" t="s">
        <v>49</v>
      </c>
      <c r="B25" s="259" t="s">
        <v>50</v>
      </c>
      <c r="C25" s="250" t="s">
        <v>51</v>
      </c>
      <c r="D25" s="3">
        <v>1850</v>
      </c>
      <c r="E25" s="141"/>
      <c r="F25" s="254" t="s">
        <v>51</v>
      </c>
      <c r="G25" s="3">
        <v>250</v>
      </c>
      <c r="H25" s="141"/>
      <c r="I25" s="254" t="s">
        <v>51</v>
      </c>
      <c r="J25" s="3">
        <v>150</v>
      </c>
      <c r="K25" s="141"/>
      <c r="L25" s="254" t="s">
        <v>51</v>
      </c>
      <c r="M25" s="3">
        <v>550</v>
      </c>
      <c r="N25" s="141"/>
      <c r="O25" s="245" t="s">
        <v>26</v>
      </c>
      <c r="P25" s="254" t="s">
        <v>300</v>
      </c>
      <c r="Q25" s="3">
        <v>100</v>
      </c>
      <c r="R25" s="141"/>
    </row>
    <row r="26" spans="1:19" s="16" customFormat="1" ht="14.25" thickBot="1" x14ac:dyDescent="0.2">
      <c r="A26" s="467"/>
      <c r="B26" s="246" t="s">
        <v>52</v>
      </c>
      <c r="C26" s="253" t="s">
        <v>53</v>
      </c>
      <c r="D26" s="13">
        <v>2600</v>
      </c>
      <c r="E26" s="164"/>
      <c r="F26" s="256" t="s">
        <v>53</v>
      </c>
      <c r="G26" s="13">
        <v>300</v>
      </c>
      <c r="H26" s="164"/>
      <c r="I26" s="256" t="s">
        <v>53</v>
      </c>
      <c r="J26" s="13">
        <v>250</v>
      </c>
      <c r="K26" s="164"/>
      <c r="L26" s="256" t="s">
        <v>53</v>
      </c>
      <c r="M26" s="13">
        <v>500</v>
      </c>
      <c r="N26" s="164"/>
      <c r="O26" s="352"/>
      <c r="P26" s="256" t="s">
        <v>316</v>
      </c>
      <c r="Q26" s="13">
        <v>50</v>
      </c>
      <c r="R26" s="164"/>
    </row>
    <row r="27" spans="1:19" s="16" customFormat="1" ht="14.25" thickBot="1" x14ac:dyDescent="0.2">
      <c r="A27" s="467"/>
      <c r="B27" s="353"/>
      <c r="C27" s="252" t="s">
        <v>37</v>
      </c>
      <c r="D27" s="15">
        <f>SUM(D25:D26)</f>
        <v>4450</v>
      </c>
      <c r="E27" s="333">
        <f>SUM(E25:E26)</f>
        <v>0</v>
      </c>
      <c r="F27" s="255" t="s">
        <v>37</v>
      </c>
      <c r="G27" s="15">
        <f>SUM(G25:G26)</f>
        <v>550</v>
      </c>
      <c r="H27" s="333">
        <f>SUM(H25:H26)</f>
        <v>0</v>
      </c>
      <c r="I27" s="255" t="s">
        <v>37</v>
      </c>
      <c r="J27" s="15">
        <f>SUM(J25:J26)</f>
        <v>400</v>
      </c>
      <c r="K27" s="333">
        <f>SUM(K25:K26)</f>
        <v>0</v>
      </c>
      <c r="L27" s="255" t="s">
        <v>37</v>
      </c>
      <c r="M27" s="15">
        <f>SUM(M25:M26)</f>
        <v>1050</v>
      </c>
      <c r="N27" s="333">
        <f>SUM(N25:N26)</f>
        <v>0</v>
      </c>
      <c r="O27" s="50"/>
      <c r="P27" s="251" t="s">
        <v>37</v>
      </c>
      <c r="Q27" s="350">
        <f>SUM(Q23:Q26)</f>
        <v>150</v>
      </c>
      <c r="R27" s="351">
        <f>SUM(R25:R26)</f>
        <v>0</v>
      </c>
    </row>
    <row r="28" spans="1:19" s="16" customFormat="1" x14ac:dyDescent="0.15">
      <c r="A28" s="468"/>
      <c r="B28" s="51"/>
      <c r="C28" s="52"/>
      <c r="D28" s="6"/>
      <c r="E28" s="6"/>
      <c r="F28" s="52"/>
      <c r="G28" s="6"/>
      <c r="H28" s="6"/>
      <c r="I28" s="52"/>
      <c r="J28" s="6"/>
      <c r="K28" s="6"/>
      <c r="L28" s="52"/>
      <c r="M28" s="6"/>
      <c r="N28" s="6"/>
      <c r="O28" s="70"/>
      <c r="P28" s="54" t="s">
        <v>38</v>
      </c>
      <c r="Q28" s="55"/>
      <c r="R28" s="147">
        <f>SUM(E27+H27+K27+N27+R27)</f>
        <v>0</v>
      </c>
    </row>
    <row r="29" spans="1:19" s="16" customFormat="1" ht="11.25" customHeight="1" thickBot="1" x14ac:dyDescent="0.2">
      <c r="A29" s="56"/>
      <c r="B29" s="56"/>
      <c r="C29" s="46"/>
      <c r="D29" s="3"/>
      <c r="E29" s="13"/>
      <c r="F29" s="46"/>
      <c r="G29" s="3"/>
      <c r="H29" s="13"/>
      <c r="I29" s="46"/>
      <c r="J29" s="3"/>
      <c r="K29" s="13"/>
      <c r="L29" s="46"/>
      <c r="M29" s="3"/>
      <c r="N29" s="13"/>
      <c r="O29" s="46"/>
      <c r="P29" s="3"/>
      <c r="Q29" s="3"/>
      <c r="R29" s="48"/>
    </row>
    <row r="30" spans="1:19" s="16" customFormat="1" x14ac:dyDescent="0.15">
      <c r="A30" s="469" t="s">
        <v>12</v>
      </c>
      <c r="B30" s="470"/>
      <c r="C30" s="64" t="s">
        <v>18</v>
      </c>
      <c r="D30" s="41" t="s">
        <v>221</v>
      </c>
      <c r="E30" s="42" t="s">
        <v>19</v>
      </c>
      <c r="F30" s="64" t="s">
        <v>18</v>
      </c>
      <c r="G30" s="41" t="s">
        <v>221</v>
      </c>
      <c r="H30" s="42" t="s">
        <v>19</v>
      </c>
      <c r="I30" s="64" t="s">
        <v>18</v>
      </c>
      <c r="J30" s="41" t="s">
        <v>221</v>
      </c>
      <c r="K30" s="42" t="s">
        <v>19</v>
      </c>
      <c r="L30" s="64" t="s">
        <v>18</v>
      </c>
      <c r="M30" s="41" t="s">
        <v>221</v>
      </c>
      <c r="N30" s="42" t="s">
        <v>19</v>
      </c>
      <c r="O30" s="63" t="s">
        <v>20</v>
      </c>
      <c r="P30" s="64" t="s">
        <v>18</v>
      </c>
      <c r="Q30" s="41" t="s">
        <v>221</v>
      </c>
      <c r="R30" s="42" t="s">
        <v>19</v>
      </c>
    </row>
    <row r="31" spans="1:19" s="16" customFormat="1" x14ac:dyDescent="0.15">
      <c r="A31" s="456" t="s">
        <v>54</v>
      </c>
      <c r="B31" s="260" t="s">
        <v>55</v>
      </c>
      <c r="C31" s="250" t="s">
        <v>56</v>
      </c>
      <c r="D31" s="3">
        <v>3150</v>
      </c>
      <c r="E31" s="141"/>
      <c r="F31" s="254" t="s">
        <v>56</v>
      </c>
      <c r="G31" s="3">
        <v>500</v>
      </c>
      <c r="H31" s="141"/>
      <c r="I31" s="254" t="s">
        <v>56</v>
      </c>
      <c r="J31" s="3">
        <v>150</v>
      </c>
      <c r="K31" s="141"/>
      <c r="L31" s="254" t="s">
        <v>56</v>
      </c>
      <c r="M31" s="3">
        <v>950</v>
      </c>
      <c r="N31" s="141"/>
      <c r="O31" s="45" t="s">
        <v>26</v>
      </c>
      <c r="P31" s="250" t="s">
        <v>57</v>
      </c>
      <c r="Q31" s="3">
        <v>100</v>
      </c>
      <c r="R31" s="141"/>
    </row>
    <row r="32" spans="1:19" s="16" customFormat="1" x14ac:dyDescent="0.15">
      <c r="A32" s="457"/>
      <c r="B32" s="260" t="s">
        <v>58</v>
      </c>
      <c r="C32" s="250" t="s">
        <v>211</v>
      </c>
      <c r="D32" s="3">
        <v>1950</v>
      </c>
      <c r="E32" s="141"/>
      <c r="F32" s="254" t="s">
        <v>210</v>
      </c>
      <c r="G32" s="3">
        <v>200</v>
      </c>
      <c r="H32" s="141"/>
      <c r="I32" s="254"/>
      <c r="J32" s="3"/>
      <c r="K32" s="145"/>
      <c r="L32" s="254" t="s">
        <v>59</v>
      </c>
      <c r="M32" s="3">
        <v>800</v>
      </c>
      <c r="N32" s="141"/>
      <c r="O32" s="45"/>
      <c r="P32" s="250"/>
      <c r="Q32" s="3"/>
      <c r="R32" s="145"/>
    </row>
    <row r="33" spans="1:18" s="16" customFormat="1" x14ac:dyDescent="0.15">
      <c r="A33" s="457"/>
      <c r="B33" s="260" t="s">
        <v>60</v>
      </c>
      <c r="C33" s="250" t="s">
        <v>61</v>
      </c>
      <c r="D33" s="3">
        <v>1800</v>
      </c>
      <c r="E33" s="141"/>
      <c r="F33" s="254"/>
      <c r="G33" s="3"/>
      <c r="H33" s="145"/>
      <c r="I33" s="254"/>
      <c r="J33" s="3"/>
      <c r="K33" s="145"/>
      <c r="L33" s="254"/>
      <c r="M33" s="3"/>
      <c r="N33" s="141"/>
      <c r="O33" s="45"/>
      <c r="P33" s="250"/>
      <c r="Q33" s="3"/>
      <c r="R33" s="145"/>
    </row>
    <row r="34" spans="1:18" s="16" customFormat="1" ht="14.25" thickBot="1" x14ac:dyDescent="0.2">
      <c r="A34" s="457"/>
      <c r="B34" s="354" t="s">
        <v>62</v>
      </c>
      <c r="C34" s="253" t="s">
        <v>63</v>
      </c>
      <c r="D34" s="13">
        <v>1750</v>
      </c>
      <c r="E34" s="164"/>
      <c r="F34" s="256"/>
      <c r="G34" s="13"/>
      <c r="H34" s="162"/>
      <c r="I34" s="256"/>
      <c r="J34" s="13"/>
      <c r="K34" s="162"/>
      <c r="L34" s="263" t="s">
        <v>146</v>
      </c>
      <c r="M34" s="13">
        <v>200</v>
      </c>
      <c r="N34" s="164"/>
      <c r="O34" s="47"/>
      <c r="P34" s="253"/>
      <c r="Q34" s="13"/>
      <c r="R34" s="162"/>
    </row>
    <row r="35" spans="1:18" s="16" customFormat="1" ht="14.25" thickBot="1" x14ac:dyDescent="0.2">
      <c r="A35" s="457"/>
      <c r="B35" s="353"/>
      <c r="C35" s="252" t="s">
        <v>37</v>
      </c>
      <c r="D35" s="15">
        <f>SUM(D31:D34)</f>
        <v>8650</v>
      </c>
      <c r="E35" s="333">
        <f>SUM(E31:E34)</f>
        <v>0</v>
      </c>
      <c r="F35" s="255" t="s">
        <v>37</v>
      </c>
      <c r="G35" s="15">
        <f>SUM(G31:G34)</f>
        <v>700</v>
      </c>
      <c r="H35" s="333">
        <f>SUM(H31:H34)</f>
        <v>0</v>
      </c>
      <c r="I35" s="255" t="s">
        <v>37</v>
      </c>
      <c r="J35" s="15">
        <f>SUM(J31:J34)</f>
        <v>150</v>
      </c>
      <c r="K35" s="333">
        <f>SUM(K31:K34)</f>
        <v>0</v>
      </c>
      <c r="L35" s="255" t="s">
        <v>37</v>
      </c>
      <c r="M35" s="15">
        <f>SUM(M31:M34)</f>
        <v>1950</v>
      </c>
      <c r="N35" s="333">
        <f>SUM(N31:N34)</f>
        <v>0</v>
      </c>
      <c r="O35" s="49"/>
      <c r="P35" s="251" t="s">
        <v>37</v>
      </c>
      <c r="Q35" s="15">
        <f>SUM(Q31:Q34)</f>
        <v>100</v>
      </c>
      <c r="R35" s="333">
        <f>SUM(R31:R34)</f>
        <v>0</v>
      </c>
    </row>
    <row r="36" spans="1:18" s="16" customFormat="1" x14ac:dyDescent="0.15">
      <c r="A36" s="458"/>
      <c r="B36" s="82"/>
      <c r="C36" s="52"/>
      <c r="D36" s="6"/>
      <c r="E36" s="6"/>
      <c r="F36" s="52"/>
      <c r="G36" s="6"/>
      <c r="H36" s="6"/>
      <c r="I36" s="52"/>
      <c r="J36" s="6"/>
      <c r="K36" s="6"/>
      <c r="L36" s="52"/>
      <c r="M36" s="6"/>
      <c r="N36" s="6"/>
      <c r="O36" s="70"/>
      <c r="P36" s="54" t="s">
        <v>38</v>
      </c>
      <c r="Q36" s="55"/>
      <c r="R36" s="148">
        <f>SUM(E35+H35+K35+N35+R35)</f>
        <v>0</v>
      </c>
    </row>
    <row r="37" spans="1:18" s="16" customFormat="1" x14ac:dyDescent="0.15">
      <c r="B37" s="83" t="s">
        <v>164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8" s="16" customFormat="1" x14ac:dyDescent="0.15">
      <c r="B38" s="84" t="s">
        <v>330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16" customFormat="1" x14ac:dyDescent="0.15">
      <c r="B39" s="84" t="s">
        <v>323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16" customFormat="1" x14ac:dyDescent="0.15"/>
    <row r="41" spans="1:18" s="16" customFormat="1" x14ac:dyDescent="0.15"/>
    <row r="42" spans="1:18" s="16" customFormat="1" x14ac:dyDescent="0.15"/>
    <row r="43" spans="1:18" s="16" customFormat="1" x14ac:dyDescent="0.15"/>
    <row r="44" spans="1:18" s="16" customFormat="1" x14ac:dyDescent="0.15"/>
    <row r="45" spans="1:18" s="16" customFormat="1" x14ac:dyDescent="0.15"/>
    <row r="46" spans="1:18" s="16" customFormat="1" x14ac:dyDescent="0.15"/>
    <row r="47" spans="1:18" s="16" customFormat="1" x14ac:dyDescent="0.15"/>
    <row r="48" spans="1:18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</sheetData>
  <mergeCells count="32">
    <mergeCell ref="N6:R7"/>
    <mergeCell ref="A7:B7"/>
    <mergeCell ref="C7:G7"/>
    <mergeCell ref="H7:I7"/>
    <mergeCell ref="J7:K7"/>
    <mergeCell ref="A6:D6"/>
    <mergeCell ref="E6:G6"/>
    <mergeCell ref="H6:I6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A31:A36"/>
    <mergeCell ref="A10:B11"/>
    <mergeCell ref="A12:A16"/>
    <mergeCell ref="A19:A22"/>
    <mergeCell ref="A24:B24"/>
    <mergeCell ref="A18:B18"/>
    <mergeCell ref="A25:A28"/>
    <mergeCell ref="A30:B30"/>
  </mergeCells>
  <phoneticPr fontId="2"/>
  <conditionalFormatting sqref="E12:E15 H12:H15 K12:K15 N12:N15 R12:R15 E19:E21 H19:H21 K19:K21 N19:N21 R19:R21 E25:E27 H25:H27 K25:K27 N25:N27 R25:R27 E31:E35 H31:H35 K31:K35 N31:N35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D32" sqref="D32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1" t="s">
        <v>64</v>
      </c>
      <c r="B1" s="21"/>
      <c r="C1" s="21"/>
      <c r="D1" s="21"/>
      <c r="E1" s="21"/>
      <c r="F1" s="21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22"/>
      <c r="B2" s="396" t="str">
        <f>山形市・上山市!B2</f>
        <v>2025年6月1日現在</v>
      </c>
      <c r="C2" s="396"/>
      <c r="D2" s="396"/>
      <c r="E2" s="396"/>
      <c r="F2" s="22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H4" s="30"/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407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38"/>
      <c r="L8" s="440">
        <f>R16+R22+R27+E32</f>
        <v>0</v>
      </c>
      <c r="M8" s="441"/>
      <c r="N8" s="8" t="s">
        <v>11</v>
      </c>
      <c r="O8" s="429"/>
      <c r="P8" s="429"/>
      <c r="Q8" s="429"/>
      <c r="R8" s="430"/>
    </row>
    <row r="9" spans="1:18" ht="11.25" customHeight="1" x14ac:dyDescent="0.15"/>
    <row r="10" spans="1:18" s="16" customFormat="1" ht="14.25" thickBot="1" x14ac:dyDescent="0.2">
      <c r="A10" s="459" t="s">
        <v>12</v>
      </c>
      <c r="B10" s="490"/>
      <c r="C10" s="33" t="s">
        <v>13</v>
      </c>
      <c r="D10" s="34"/>
      <c r="E10" s="35"/>
      <c r="F10" s="36" t="s">
        <v>14</v>
      </c>
      <c r="G10" s="34"/>
      <c r="H10" s="35"/>
      <c r="I10" s="491" t="s">
        <v>290</v>
      </c>
      <c r="J10" s="409"/>
      <c r="K10" s="492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1"/>
      <c r="B11" s="462"/>
      <c r="C11" s="40" t="s">
        <v>18</v>
      </c>
      <c r="D11" s="41" t="s">
        <v>221</v>
      </c>
      <c r="E11" s="42" t="s">
        <v>142</v>
      </c>
      <c r="F11" s="40" t="s">
        <v>18</v>
      </c>
      <c r="G11" s="41" t="s">
        <v>221</v>
      </c>
      <c r="H11" s="42" t="s">
        <v>142</v>
      </c>
      <c r="I11" s="40" t="s">
        <v>18</v>
      </c>
      <c r="J11" s="41" t="s">
        <v>291</v>
      </c>
      <c r="K11" s="42" t="s">
        <v>142</v>
      </c>
      <c r="L11" s="40" t="s">
        <v>18</v>
      </c>
      <c r="M11" s="41" t="s">
        <v>221</v>
      </c>
      <c r="N11" s="42" t="s">
        <v>142</v>
      </c>
      <c r="O11" s="40" t="s">
        <v>20</v>
      </c>
      <c r="P11" s="43" t="s">
        <v>18</v>
      </c>
      <c r="Q11" s="41" t="s">
        <v>221</v>
      </c>
      <c r="R11" s="42" t="s">
        <v>142</v>
      </c>
    </row>
    <row r="12" spans="1:18" s="16" customFormat="1" x14ac:dyDescent="0.15">
      <c r="A12" s="456" t="s">
        <v>65</v>
      </c>
      <c r="B12" s="75"/>
      <c r="C12" s="254" t="s">
        <v>286</v>
      </c>
      <c r="D12" s="3">
        <v>2200</v>
      </c>
      <c r="E12" s="141"/>
      <c r="F12" s="254"/>
      <c r="G12" s="3"/>
      <c r="H12" s="32"/>
      <c r="I12" s="254"/>
      <c r="J12" s="3"/>
      <c r="K12" s="141"/>
      <c r="L12" s="254" t="s">
        <v>66</v>
      </c>
      <c r="M12" s="3">
        <v>750</v>
      </c>
      <c r="N12" s="141"/>
      <c r="O12" s="45" t="s">
        <v>26</v>
      </c>
      <c r="P12" s="250" t="s">
        <v>67</v>
      </c>
      <c r="Q12" s="3">
        <v>100</v>
      </c>
      <c r="R12" s="141"/>
    </row>
    <row r="13" spans="1:18" s="16" customFormat="1" x14ac:dyDescent="0.15">
      <c r="A13" s="486"/>
      <c r="B13" s="76"/>
      <c r="C13" s="262" t="s">
        <v>287</v>
      </c>
      <c r="D13" s="3">
        <v>2000</v>
      </c>
      <c r="E13" s="141"/>
      <c r="F13" s="254" t="s">
        <v>68</v>
      </c>
      <c r="G13" s="3">
        <v>1100</v>
      </c>
      <c r="H13" s="141"/>
      <c r="I13" s="254"/>
      <c r="J13" s="3"/>
      <c r="K13" s="141"/>
      <c r="L13" s="254" t="s">
        <v>260</v>
      </c>
      <c r="M13" s="3">
        <v>1050</v>
      </c>
      <c r="N13" s="141"/>
      <c r="O13" s="45" t="s">
        <v>26</v>
      </c>
      <c r="P13" s="250" t="s">
        <v>69</v>
      </c>
      <c r="Q13" s="3">
        <v>150</v>
      </c>
      <c r="R13" s="141"/>
    </row>
    <row r="14" spans="1:18" s="16" customFormat="1" ht="14.25" thickBot="1" x14ac:dyDescent="0.2">
      <c r="A14" s="486"/>
      <c r="B14" s="77"/>
      <c r="C14" s="263" t="s">
        <v>288</v>
      </c>
      <c r="D14" s="13">
        <v>3550</v>
      </c>
      <c r="E14" s="164"/>
      <c r="F14" s="256"/>
      <c r="G14" s="13"/>
      <c r="H14" s="162"/>
      <c r="I14" s="256"/>
      <c r="J14" s="13"/>
      <c r="K14" s="355"/>
      <c r="L14" s="256"/>
      <c r="M14" s="13"/>
      <c r="N14" s="169"/>
      <c r="O14" s="47"/>
      <c r="P14" s="253"/>
      <c r="Q14" s="13"/>
      <c r="R14" s="162"/>
    </row>
    <row r="15" spans="1:18" s="16" customFormat="1" ht="14.25" thickBot="1" x14ac:dyDescent="0.2">
      <c r="A15" s="464"/>
      <c r="B15" s="348"/>
      <c r="C15" s="252" t="s">
        <v>37</v>
      </c>
      <c r="D15" s="249">
        <f>SUM(D12:D14)</f>
        <v>7750</v>
      </c>
      <c r="E15" s="333">
        <f>SUM(E12:E14)</f>
        <v>0</v>
      </c>
      <c r="F15" s="255" t="s">
        <v>37</v>
      </c>
      <c r="G15" s="15">
        <f>SUM(G12:G14)</f>
        <v>1100</v>
      </c>
      <c r="H15" s="333">
        <f>SUM(H12:H14)</f>
        <v>0</v>
      </c>
      <c r="I15" s="255" t="s">
        <v>37</v>
      </c>
      <c r="J15" s="15">
        <f>SUM(J12:J14)</f>
        <v>0</v>
      </c>
      <c r="K15" s="333">
        <f>SUM(K12:K14)</f>
        <v>0</v>
      </c>
      <c r="L15" s="255" t="s">
        <v>37</v>
      </c>
      <c r="M15" s="15">
        <f>SUM(M12:M14)</f>
        <v>1800</v>
      </c>
      <c r="N15" s="333">
        <f>SUM(N12:N14)</f>
        <v>0</v>
      </c>
      <c r="O15" s="50"/>
      <c r="P15" s="251" t="s">
        <v>37</v>
      </c>
      <c r="Q15" s="15">
        <f>SUM(Q12:Q14)</f>
        <v>250</v>
      </c>
      <c r="R15" s="333">
        <f>SUM(R12:R14)</f>
        <v>0</v>
      </c>
    </row>
    <row r="16" spans="1:18" s="16" customFormat="1" x14ac:dyDescent="0.15">
      <c r="A16" s="487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8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86"/>
    </row>
    <row r="18" spans="1:18" s="16" customFormat="1" x14ac:dyDescent="0.15">
      <c r="A18" s="469" t="s">
        <v>12</v>
      </c>
      <c r="B18" s="470"/>
      <c r="C18" s="40" t="s">
        <v>18</v>
      </c>
      <c r="D18" s="41" t="s">
        <v>221</v>
      </c>
      <c r="E18" s="42" t="s">
        <v>142</v>
      </c>
      <c r="F18" s="40" t="s">
        <v>18</v>
      </c>
      <c r="G18" s="41" t="s">
        <v>221</v>
      </c>
      <c r="H18" s="42" t="s">
        <v>142</v>
      </c>
      <c r="I18" s="40" t="s">
        <v>18</v>
      </c>
      <c r="J18" s="41" t="s">
        <v>291</v>
      </c>
      <c r="K18" s="42" t="s">
        <v>142</v>
      </c>
      <c r="L18" s="40" t="s">
        <v>18</v>
      </c>
      <c r="M18" s="41" t="s">
        <v>221</v>
      </c>
      <c r="N18" s="42" t="s">
        <v>142</v>
      </c>
      <c r="O18" s="40" t="s">
        <v>20</v>
      </c>
      <c r="P18" s="43" t="s">
        <v>18</v>
      </c>
      <c r="Q18" s="41" t="s">
        <v>221</v>
      </c>
      <c r="R18" s="42" t="s">
        <v>142</v>
      </c>
    </row>
    <row r="19" spans="1:18" s="16" customFormat="1" x14ac:dyDescent="0.15">
      <c r="A19" s="456" t="s">
        <v>70</v>
      </c>
      <c r="B19" s="44"/>
      <c r="C19" s="250" t="s">
        <v>71</v>
      </c>
      <c r="D19" s="3">
        <v>2900</v>
      </c>
      <c r="E19" s="141"/>
      <c r="F19" s="254" t="s">
        <v>349</v>
      </c>
      <c r="G19" s="3">
        <v>600</v>
      </c>
      <c r="H19" s="141"/>
      <c r="I19" s="254" t="s">
        <v>200</v>
      </c>
      <c r="J19" s="3">
        <v>100</v>
      </c>
      <c r="K19" s="141"/>
      <c r="L19" s="254" t="s">
        <v>72</v>
      </c>
      <c r="M19" s="3">
        <v>700</v>
      </c>
      <c r="N19" s="141"/>
      <c r="O19" s="45" t="s">
        <v>26</v>
      </c>
      <c r="P19" s="254" t="s">
        <v>349</v>
      </c>
      <c r="Q19" s="3">
        <v>100</v>
      </c>
      <c r="R19" s="141"/>
    </row>
    <row r="20" spans="1:18" s="16" customFormat="1" ht="14.25" thickBot="1" x14ac:dyDescent="0.2">
      <c r="A20" s="486"/>
      <c r="B20" s="80"/>
      <c r="C20" s="253" t="s">
        <v>73</v>
      </c>
      <c r="D20" s="13">
        <v>3000</v>
      </c>
      <c r="E20" s="164"/>
      <c r="F20" s="256" t="s">
        <v>350</v>
      </c>
      <c r="G20" s="13">
        <v>300</v>
      </c>
      <c r="H20" s="162"/>
      <c r="I20" s="256" t="s">
        <v>199</v>
      </c>
      <c r="J20" s="13">
        <v>50</v>
      </c>
      <c r="K20" s="153"/>
      <c r="L20" s="256"/>
      <c r="M20" s="13"/>
      <c r="N20" s="162"/>
      <c r="O20" s="47"/>
      <c r="P20" s="256" t="s">
        <v>350</v>
      </c>
      <c r="Q20" s="13">
        <v>50</v>
      </c>
      <c r="R20" s="162"/>
    </row>
    <row r="21" spans="1:18" s="16" customFormat="1" ht="14.25" thickBot="1" x14ac:dyDescent="0.2">
      <c r="A21" s="464"/>
      <c r="B21" s="349"/>
      <c r="C21" s="252" t="s">
        <v>37</v>
      </c>
      <c r="D21" s="249">
        <f>SUM(D19:D20)</f>
        <v>5900</v>
      </c>
      <c r="E21" s="333">
        <f>SUM(E19:E20)</f>
        <v>0</v>
      </c>
      <c r="F21" s="255" t="s">
        <v>37</v>
      </c>
      <c r="G21" s="15">
        <f>SUM(G19:G20)</f>
        <v>900</v>
      </c>
      <c r="H21" s="333">
        <f>SUM(H19:H20)</f>
        <v>0</v>
      </c>
      <c r="I21" s="255" t="s">
        <v>37</v>
      </c>
      <c r="J21" s="15">
        <f>SUM(J19:J20)</f>
        <v>150</v>
      </c>
      <c r="K21" s="333">
        <f>SUM(K19:K20)</f>
        <v>0</v>
      </c>
      <c r="L21" s="255" t="s">
        <v>37</v>
      </c>
      <c r="M21" s="15">
        <f>SUM(M19:M20)</f>
        <v>700</v>
      </c>
      <c r="N21" s="333">
        <f>SUM(N19:N20)</f>
        <v>0</v>
      </c>
      <c r="O21" s="50"/>
      <c r="P21" s="251" t="s">
        <v>37</v>
      </c>
      <c r="Q21" s="15">
        <f>SUM(Q17:Q20)</f>
        <v>150</v>
      </c>
      <c r="R21" s="333">
        <f>SUM(R19:R20)</f>
        <v>0</v>
      </c>
    </row>
    <row r="22" spans="1:18" s="16" customFormat="1" x14ac:dyDescent="0.15">
      <c r="A22" s="487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6">
        <f>SUM(E21+H21+K21+N21+R21)</f>
        <v>0</v>
      </c>
    </row>
    <row r="23" spans="1:18" s="16" customFormat="1" ht="11.25" customHeight="1" thickBot="1" x14ac:dyDescent="0.2">
      <c r="A23" s="81"/>
      <c r="B23" s="81"/>
      <c r="C23" s="46"/>
      <c r="D23" s="3"/>
      <c r="E23" s="3"/>
      <c r="F23" s="3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</row>
    <row r="24" spans="1:18" s="16" customFormat="1" x14ac:dyDescent="0.15">
      <c r="A24" s="469" t="s">
        <v>12</v>
      </c>
      <c r="B24" s="470"/>
      <c r="C24" s="40" t="s">
        <v>18</v>
      </c>
      <c r="D24" s="41" t="s">
        <v>221</v>
      </c>
      <c r="E24" s="42" t="s">
        <v>142</v>
      </c>
      <c r="F24" s="40" t="s">
        <v>18</v>
      </c>
      <c r="G24" s="41" t="s">
        <v>221</v>
      </c>
      <c r="H24" s="42" t="s">
        <v>142</v>
      </c>
      <c r="I24" s="40" t="s">
        <v>18</v>
      </c>
      <c r="J24" s="41" t="s">
        <v>221</v>
      </c>
      <c r="K24" s="42" t="s">
        <v>142</v>
      </c>
      <c r="L24" s="40" t="s">
        <v>18</v>
      </c>
      <c r="M24" s="41" t="s">
        <v>221</v>
      </c>
      <c r="N24" s="42" t="s">
        <v>142</v>
      </c>
      <c r="O24" s="40" t="s">
        <v>20</v>
      </c>
      <c r="P24" s="43" t="s">
        <v>18</v>
      </c>
      <c r="Q24" s="41" t="s">
        <v>221</v>
      </c>
      <c r="R24" s="42" t="s">
        <v>142</v>
      </c>
    </row>
    <row r="25" spans="1:18" s="16" customFormat="1" ht="14.25" thickBot="1" x14ac:dyDescent="0.2">
      <c r="A25" s="483" t="s">
        <v>313</v>
      </c>
      <c r="B25" s="87"/>
      <c r="C25" s="254" t="s">
        <v>74</v>
      </c>
      <c r="D25" s="1">
        <v>3800</v>
      </c>
      <c r="E25" s="141"/>
      <c r="F25" s="254"/>
      <c r="G25" s="3"/>
      <c r="H25" s="32"/>
      <c r="I25" s="254"/>
      <c r="J25" s="1"/>
      <c r="K25" s="32"/>
      <c r="L25" s="254" t="s">
        <v>75</v>
      </c>
      <c r="M25" s="1">
        <v>550</v>
      </c>
      <c r="N25" s="141"/>
      <c r="O25" s="245" t="s">
        <v>153</v>
      </c>
      <c r="P25" s="262" t="s">
        <v>294</v>
      </c>
      <c r="Q25" s="1">
        <v>50</v>
      </c>
      <c r="R25" s="141"/>
    </row>
    <row r="26" spans="1:18" s="16" customFormat="1" ht="14.25" thickBot="1" x14ac:dyDescent="0.2">
      <c r="A26" s="484"/>
      <c r="B26" s="353"/>
      <c r="C26" s="252" t="s">
        <v>37</v>
      </c>
      <c r="D26" s="261">
        <f>SUM(D25:D25)</f>
        <v>3800</v>
      </c>
      <c r="E26" s="333">
        <f>SUM(E25:E25)</f>
        <v>0</v>
      </c>
      <c r="F26" s="255"/>
      <c r="G26" s="15">
        <f>SUM(G25:G25)</f>
        <v>0</v>
      </c>
      <c r="H26" s="356">
        <f>SUM(H25:H25)</f>
        <v>0</v>
      </c>
      <c r="I26" s="255"/>
      <c r="J26" s="261"/>
      <c r="K26" s="356">
        <f>SUM(K25:K25)</f>
        <v>0</v>
      </c>
      <c r="L26" s="251" t="s">
        <v>37</v>
      </c>
      <c r="M26" s="261">
        <f>SUM(M25:M25)</f>
        <v>550</v>
      </c>
      <c r="N26" s="333">
        <f>SUM(N25:N25)</f>
        <v>0</v>
      </c>
      <c r="O26" s="69"/>
      <c r="P26" s="251" t="s">
        <v>158</v>
      </c>
      <c r="Q26" s="261">
        <f>SUM(Q25:Q25)</f>
        <v>50</v>
      </c>
      <c r="R26" s="333">
        <f>SUM(R25:R25)</f>
        <v>0</v>
      </c>
    </row>
    <row r="27" spans="1:18" s="16" customFormat="1" x14ac:dyDescent="0.15">
      <c r="A27" s="485"/>
      <c r="B27" s="51"/>
      <c r="C27" s="52"/>
      <c r="D27" s="6"/>
      <c r="E27" s="6"/>
      <c r="F27" s="52"/>
      <c r="G27" s="6"/>
      <c r="H27" s="6"/>
      <c r="I27" s="52"/>
      <c r="J27" s="6"/>
      <c r="K27" s="6"/>
      <c r="L27" s="52"/>
      <c r="M27" s="6"/>
      <c r="N27" s="6"/>
      <c r="O27" s="70"/>
      <c r="P27" s="54" t="s">
        <v>38</v>
      </c>
      <c r="Q27" s="55"/>
      <c r="R27" s="147">
        <f>SUM(E26+H26+K26+N26+R26)</f>
        <v>0</v>
      </c>
    </row>
    <row r="28" spans="1:18" s="16" customFormat="1" ht="11.25" customHeight="1" thickBot="1" x14ac:dyDescent="0.2">
      <c r="A28" s="56"/>
      <c r="B28" s="56"/>
      <c r="C28" s="56"/>
      <c r="D28" s="56"/>
      <c r="E28" s="88"/>
      <c r="G28" s="194"/>
    </row>
    <row r="29" spans="1:18" s="16" customFormat="1" x14ac:dyDescent="0.15">
      <c r="A29" s="469" t="s">
        <v>12</v>
      </c>
      <c r="B29" s="470"/>
      <c r="C29" s="64" t="s">
        <v>18</v>
      </c>
      <c r="D29" s="41" t="s">
        <v>221</v>
      </c>
      <c r="E29" s="42" t="s">
        <v>143</v>
      </c>
    </row>
    <row r="30" spans="1:18" s="16" customFormat="1" x14ac:dyDescent="0.15">
      <c r="A30" s="466" t="s">
        <v>76</v>
      </c>
      <c r="B30" s="488" t="s">
        <v>276</v>
      </c>
      <c r="C30" s="262" t="s">
        <v>77</v>
      </c>
      <c r="D30" s="3">
        <v>1250</v>
      </c>
      <c r="E30" s="141"/>
    </row>
    <row r="31" spans="1:18" s="16" customFormat="1" ht="14.25" thickBot="1" x14ac:dyDescent="0.2">
      <c r="A31" s="467"/>
      <c r="B31" s="489"/>
      <c r="C31" s="264" t="s">
        <v>78</v>
      </c>
      <c r="D31" s="13">
        <v>500</v>
      </c>
      <c r="E31" s="164"/>
    </row>
    <row r="32" spans="1:18" s="16" customFormat="1" ht="14.25" thickBot="1" x14ac:dyDescent="0.2">
      <c r="A32" s="467"/>
      <c r="B32" s="353"/>
      <c r="C32" s="331" t="s">
        <v>37</v>
      </c>
      <c r="D32" s="15">
        <f>SUM(D30:D31)</f>
        <v>1750</v>
      </c>
      <c r="E32" s="333">
        <f>SUM(E30:E31)</f>
        <v>0</v>
      </c>
    </row>
    <row r="33" spans="1:13" s="16" customFormat="1" x14ac:dyDescent="0.15">
      <c r="A33" s="468"/>
      <c r="B33" s="51"/>
      <c r="C33" s="52"/>
      <c r="D33" s="70" t="s">
        <v>38</v>
      </c>
      <c r="E33" s="147">
        <f>SUM(E32)</f>
        <v>0</v>
      </c>
    </row>
    <row r="34" spans="1:13" s="16" customFormat="1" x14ac:dyDescent="0.15">
      <c r="B34" s="83" t="s">
        <v>79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16" customFormat="1" x14ac:dyDescent="0.15">
      <c r="B35" s="83" t="s">
        <v>303</v>
      </c>
    </row>
    <row r="36" spans="1:13" s="16" customFormat="1" x14ac:dyDescent="0.15"/>
    <row r="37" spans="1:13" s="16" customFormat="1" x14ac:dyDescent="0.15"/>
    <row r="38" spans="1:13" s="16" customFormat="1" x14ac:dyDescent="0.15"/>
    <row r="39" spans="1:13" s="16" customFormat="1" x14ac:dyDescent="0.15"/>
    <row r="40" spans="1:13" s="16" customFormat="1" x14ac:dyDescent="0.15"/>
  </sheetData>
  <mergeCells count="33"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A25:A27"/>
    <mergeCell ref="A29:B29"/>
    <mergeCell ref="A30:A33"/>
    <mergeCell ref="A12:A16"/>
    <mergeCell ref="A18:B18"/>
    <mergeCell ref="A19:A22"/>
    <mergeCell ref="A24:B24"/>
    <mergeCell ref="B30:B31"/>
  </mergeCells>
  <phoneticPr fontId="2"/>
  <conditionalFormatting sqref="E12:E15 H12:H15 K12:K15 N12:N15 R12:R15 E19:E21 H19:H21 K19:K21 N19:N21 R19:R21 E25:E26 H25:H26 K25:K26 N25:N26 R25:R26 E30:E32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G13" sqref="G13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3" t="s">
        <v>80</v>
      </c>
      <c r="B1" s="23"/>
      <c r="C1" s="23"/>
      <c r="D1" s="23"/>
      <c r="E1" s="23"/>
      <c r="F1" s="23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24"/>
      <c r="B2" s="396" t="str">
        <f>山形市・上山市!B2</f>
        <v>2025年6月1日現在</v>
      </c>
      <c r="C2" s="396"/>
      <c r="D2" s="396"/>
      <c r="E2" s="396"/>
      <c r="F2" s="24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F4" s="26"/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407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99"/>
      <c r="L8" s="440">
        <f>R15+R29</f>
        <v>0</v>
      </c>
      <c r="M8" s="441"/>
      <c r="N8" s="8" t="s">
        <v>11</v>
      </c>
      <c r="O8" s="429"/>
      <c r="P8" s="429"/>
      <c r="Q8" s="429"/>
      <c r="R8" s="430"/>
    </row>
    <row r="9" spans="1:18" ht="11.25" customHeight="1" x14ac:dyDescent="0.15"/>
    <row r="10" spans="1:18" s="16" customFormat="1" ht="14.25" thickBot="1" x14ac:dyDescent="0.2">
      <c r="A10" s="459" t="s">
        <v>12</v>
      </c>
      <c r="B10" s="460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1"/>
      <c r="B11" s="462"/>
      <c r="C11" s="40" t="s">
        <v>18</v>
      </c>
      <c r="D11" s="41" t="s">
        <v>221</v>
      </c>
      <c r="E11" s="42" t="s">
        <v>142</v>
      </c>
      <c r="F11" s="40" t="s">
        <v>18</v>
      </c>
      <c r="G11" s="41" t="s">
        <v>221</v>
      </c>
      <c r="H11" s="42" t="s">
        <v>142</v>
      </c>
      <c r="I11" s="40" t="s">
        <v>18</v>
      </c>
      <c r="J11" s="41" t="s">
        <v>221</v>
      </c>
      <c r="K11" s="42" t="s">
        <v>142</v>
      </c>
      <c r="L11" s="40" t="s">
        <v>18</v>
      </c>
      <c r="M11" s="41" t="s">
        <v>221</v>
      </c>
      <c r="N11" s="42" t="s">
        <v>142</v>
      </c>
      <c r="O11" s="40" t="s">
        <v>20</v>
      </c>
      <c r="P11" s="43" t="s">
        <v>18</v>
      </c>
      <c r="Q11" s="41" t="s">
        <v>221</v>
      </c>
      <c r="R11" s="42" t="s">
        <v>142</v>
      </c>
    </row>
    <row r="12" spans="1:18" s="16" customFormat="1" x14ac:dyDescent="0.15">
      <c r="A12" s="463" t="s">
        <v>81</v>
      </c>
      <c r="B12" s="44"/>
      <c r="C12" s="250" t="s">
        <v>82</v>
      </c>
      <c r="D12" s="3">
        <v>5100</v>
      </c>
      <c r="E12" s="141"/>
      <c r="F12" s="250" t="s">
        <v>82</v>
      </c>
      <c r="G12" s="3">
        <v>2200</v>
      </c>
      <c r="H12" s="141"/>
      <c r="I12" s="250" t="s">
        <v>82</v>
      </c>
      <c r="J12" s="3">
        <v>400</v>
      </c>
      <c r="K12" s="141"/>
      <c r="L12" s="250" t="s">
        <v>82</v>
      </c>
      <c r="M12" s="3">
        <v>1150</v>
      </c>
      <c r="N12" s="141"/>
      <c r="O12" s="45" t="s">
        <v>26</v>
      </c>
      <c r="P12" s="250" t="s">
        <v>83</v>
      </c>
      <c r="Q12" s="3">
        <v>200</v>
      </c>
      <c r="R12" s="141"/>
    </row>
    <row r="13" spans="1:18" s="16" customFormat="1" ht="14.25" thickBot="1" x14ac:dyDescent="0.2">
      <c r="A13" s="464"/>
      <c r="B13" s="80"/>
      <c r="C13" s="253" t="s">
        <v>212</v>
      </c>
      <c r="D13" s="13">
        <v>750</v>
      </c>
      <c r="E13" s="164"/>
      <c r="F13" s="256"/>
      <c r="G13" s="13"/>
      <c r="H13" s="162"/>
      <c r="I13" s="256" t="s">
        <v>344</v>
      </c>
      <c r="J13" s="13">
        <v>200</v>
      </c>
      <c r="K13" s="162"/>
      <c r="L13" s="256"/>
      <c r="M13" s="13"/>
      <c r="N13" s="162"/>
      <c r="O13" s="47"/>
      <c r="P13" s="253"/>
      <c r="Q13" s="13"/>
      <c r="R13" s="162"/>
    </row>
    <row r="14" spans="1:18" s="16" customFormat="1" ht="14.25" thickBot="1" x14ac:dyDescent="0.2">
      <c r="A14" s="464"/>
      <c r="B14" s="349"/>
      <c r="C14" s="252" t="s">
        <v>37</v>
      </c>
      <c r="D14" s="15">
        <f>SUM(D12:D13)</f>
        <v>5850</v>
      </c>
      <c r="E14" s="333">
        <f>SUM(E12:E13)</f>
        <v>0</v>
      </c>
      <c r="F14" s="255" t="s">
        <v>37</v>
      </c>
      <c r="G14" s="15">
        <f>SUM(G12:G13)</f>
        <v>2200</v>
      </c>
      <c r="H14" s="333">
        <f>SUM(H12:H13)</f>
        <v>0</v>
      </c>
      <c r="I14" s="255" t="s">
        <v>37</v>
      </c>
      <c r="J14" s="15">
        <f>SUM(J12:J13)</f>
        <v>600</v>
      </c>
      <c r="K14" s="333">
        <f>SUM(K12:K13)</f>
        <v>0</v>
      </c>
      <c r="L14" s="255" t="s">
        <v>37</v>
      </c>
      <c r="M14" s="15">
        <f>SUM(M12:M13)</f>
        <v>1150</v>
      </c>
      <c r="N14" s="333">
        <f>SUM(N12:N13)</f>
        <v>0</v>
      </c>
      <c r="O14" s="50"/>
      <c r="P14" s="251" t="s">
        <v>37</v>
      </c>
      <c r="Q14" s="15">
        <f>SUM(Q10:Q13)</f>
        <v>200</v>
      </c>
      <c r="R14" s="333">
        <f>SUM(R12:R13)</f>
        <v>0</v>
      </c>
    </row>
    <row r="15" spans="1:18" s="16" customFormat="1" x14ac:dyDescent="0.15">
      <c r="A15" s="465"/>
      <c r="B15" s="51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SUM(E14+H14+K14+N14+R14)</f>
        <v>0</v>
      </c>
    </row>
    <row r="16" spans="1:18" s="16" customFormat="1" ht="11.25" customHeight="1" thickBot="1" x14ac:dyDescent="0.2">
      <c r="C16" s="56"/>
      <c r="D16" s="56"/>
      <c r="F16" s="56"/>
      <c r="G16" s="56"/>
      <c r="I16" s="56"/>
      <c r="J16" s="56"/>
      <c r="L16" s="56"/>
      <c r="M16" s="56"/>
      <c r="O16" s="56"/>
      <c r="P16" s="56"/>
      <c r="Q16" s="56"/>
    </row>
    <row r="17" spans="1:18" s="16" customFormat="1" x14ac:dyDescent="0.15">
      <c r="A17" s="469" t="s">
        <v>12</v>
      </c>
      <c r="B17" s="470"/>
      <c r="C17" s="40" t="s">
        <v>18</v>
      </c>
      <c r="D17" s="41" t="s">
        <v>221</v>
      </c>
      <c r="E17" s="42" t="s">
        <v>142</v>
      </c>
      <c r="F17" s="40" t="s">
        <v>18</v>
      </c>
      <c r="G17" s="41" t="s">
        <v>221</v>
      </c>
      <c r="H17" s="42" t="s">
        <v>142</v>
      </c>
      <c r="I17" s="40" t="s">
        <v>18</v>
      </c>
      <c r="J17" s="41" t="s">
        <v>221</v>
      </c>
      <c r="K17" s="42" t="s">
        <v>142</v>
      </c>
      <c r="L17" s="40" t="s">
        <v>18</v>
      </c>
      <c r="M17" s="41" t="s">
        <v>221</v>
      </c>
      <c r="N17" s="42" t="s">
        <v>142</v>
      </c>
      <c r="O17" s="40" t="s">
        <v>20</v>
      </c>
      <c r="P17" s="43" t="s">
        <v>18</v>
      </c>
      <c r="Q17" s="41" t="s">
        <v>221</v>
      </c>
      <c r="R17" s="42" t="s">
        <v>142</v>
      </c>
    </row>
    <row r="18" spans="1:18" s="16" customFormat="1" x14ac:dyDescent="0.15">
      <c r="A18" s="495" t="s">
        <v>84</v>
      </c>
      <c r="B18" s="260" t="s">
        <v>85</v>
      </c>
      <c r="C18" s="250" t="s">
        <v>289</v>
      </c>
      <c r="D18" s="3">
        <v>950</v>
      </c>
      <c r="E18" s="141"/>
      <c r="F18" s="254" t="s">
        <v>167</v>
      </c>
      <c r="G18" s="3">
        <v>150</v>
      </c>
      <c r="H18" s="141"/>
      <c r="I18" s="254"/>
      <c r="J18" s="3"/>
      <c r="K18" s="14"/>
      <c r="L18" s="254" t="s">
        <v>86</v>
      </c>
      <c r="M18" s="3">
        <v>150</v>
      </c>
      <c r="N18" s="141"/>
      <c r="O18" s="45"/>
      <c r="P18" s="250"/>
      <c r="Q18" s="3"/>
      <c r="R18" s="242"/>
    </row>
    <row r="19" spans="1:18" s="16" customFormat="1" x14ac:dyDescent="0.15">
      <c r="A19" s="496"/>
      <c r="B19" s="493" t="s">
        <v>87</v>
      </c>
      <c r="C19" s="258" t="s">
        <v>88</v>
      </c>
      <c r="D19" s="3">
        <v>1300</v>
      </c>
      <c r="E19" s="141"/>
      <c r="F19" s="254"/>
      <c r="G19" s="3"/>
      <c r="H19" s="145"/>
      <c r="I19" s="254"/>
      <c r="J19" s="3"/>
      <c r="K19" s="14"/>
      <c r="L19" s="254"/>
      <c r="M19" s="3"/>
      <c r="N19" s="145"/>
      <c r="O19" s="45"/>
      <c r="P19" s="250"/>
      <c r="Q19" s="3"/>
      <c r="R19" s="14"/>
    </row>
    <row r="20" spans="1:18" s="16" customFormat="1" x14ac:dyDescent="0.15">
      <c r="A20" s="496"/>
      <c r="B20" s="494"/>
      <c r="C20" s="250" t="s">
        <v>302</v>
      </c>
      <c r="D20" s="3">
        <v>500</v>
      </c>
      <c r="E20" s="141"/>
      <c r="F20" s="254"/>
      <c r="G20" s="3"/>
      <c r="H20" s="145"/>
      <c r="I20" s="254"/>
      <c r="J20" s="3"/>
      <c r="K20" s="14"/>
      <c r="L20" s="254"/>
      <c r="M20" s="3"/>
      <c r="N20" s="145"/>
      <c r="O20" s="45"/>
      <c r="P20" s="250"/>
      <c r="Q20" s="3"/>
      <c r="R20" s="14"/>
    </row>
    <row r="21" spans="1:18" s="16" customFormat="1" x14ac:dyDescent="0.15">
      <c r="A21" s="496"/>
      <c r="B21" s="260" t="s">
        <v>89</v>
      </c>
      <c r="C21" s="250" t="s">
        <v>90</v>
      </c>
      <c r="D21" s="3">
        <v>1250</v>
      </c>
      <c r="E21" s="141"/>
      <c r="F21" s="254"/>
      <c r="G21" s="3"/>
      <c r="H21" s="145"/>
      <c r="I21" s="254"/>
      <c r="J21" s="3"/>
      <c r="K21" s="14"/>
      <c r="L21" s="262"/>
      <c r="M21" s="3"/>
      <c r="N21" s="145"/>
      <c r="O21" s="45"/>
      <c r="P21" s="250"/>
      <c r="Q21" s="3"/>
      <c r="R21" s="14"/>
    </row>
    <row r="22" spans="1:18" s="16" customFormat="1" x14ac:dyDescent="0.15">
      <c r="A22" s="496"/>
      <c r="B22" s="260" t="s">
        <v>151</v>
      </c>
      <c r="C22" s="253" t="s">
        <v>225</v>
      </c>
      <c r="D22" s="13">
        <v>1000</v>
      </c>
      <c r="E22" s="141"/>
      <c r="F22" s="256"/>
      <c r="G22" s="197"/>
      <c r="H22" s="141"/>
      <c r="I22" s="256"/>
      <c r="J22" s="13"/>
      <c r="K22" s="27"/>
      <c r="L22" s="264"/>
      <c r="M22" s="13"/>
      <c r="N22" s="145"/>
      <c r="O22" s="47"/>
      <c r="P22" s="253"/>
      <c r="Q22" s="13"/>
      <c r="R22" s="27"/>
    </row>
    <row r="23" spans="1:18" s="16" customFormat="1" x14ac:dyDescent="0.15">
      <c r="A23" s="496"/>
      <c r="B23" s="493" t="s">
        <v>91</v>
      </c>
      <c r="C23" s="253" t="s">
        <v>157</v>
      </c>
      <c r="D23" s="13">
        <v>1450</v>
      </c>
      <c r="E23" s="141"/>
      <c r="F23" s="256"/>
      <c r="G23" s="13"/>
      <c r="H23" s="145"/>
      <c r="I23" s="256"/>
      <c r="J23" s="13"/>
      <c r="K23" s="27"/>
      <c r="L23" s="264" t="s">
        <v>92</v>
      </c>
      <c r="M23" s="13">
        <v>100</v>
      </c>
      <c r="N23" s="145"/>
      <c r="O23" s="47"/>
      <c r="P23" s="253"/>
      <c r="Q23" s="13"/>
      <c r="R23" s="27"/>
    </row>
    <row r="24" spans="1:18" s="16" customFormat="1" x14ac:dyDescent="0.15">
      <c r="A24" s="496"/>
      <c r="B24" s="494"/>
      <c r="C24" s="253" t="s">
        <v>156</v>
      </c>
      <c r="D24" s="13">
        <v>650</v>
      </c>
      <c r="E24" s="141"/>
      <c r="F24" s="256"/>
      <c r="G24" s="13"/>
      <c r="H24" s="145"/>
      <c r="I24" s="256"/>
      <c r="J24" s="13"/>
      <c r="K24" s="27"/>
      <c r="L24" s="264"/>
      <c r="M24" s="13"/>
      <c r="N24" s="145"/>
      <c r="O24" s="47"/>
      <c r="P24" s="253"/>
      <c r="Q24" s="13"/>
      <c r="R24" s="27"/>
    </row>
    <row r="25" spans="1:18" s="16" customFormat="1" x14ac:dyDescent="0.15">
      <c r="A25" s="496"/>
      <c r="B25" s="260" t="s">
        <v>93</v>
      </c>
      <c r="C25" s="253" t="s">
        <v>94</v>
      </c>
      <c r="D25" s="13">
        <v>950</v>
      </c>
      <c r="E25" s="141"/>
      <c r="F25" s="256"/>
      <c r="G25" s="13"/>
      <c r="H25" s="145"/>
      <c r="I25" s="256"/>
      <c r="J25" s="13"/>
      <c r="K25" s="27"/>
      <c r="L25" s="264"/>
      <c r="M25" s="13"/>
      <c r="N25" s="145"/>
      <c r="O25" s="47"/>
      <c r="P25" s="253"/>
      <c r="Q25" s="13"/>
      <c r="R25" s="27"/>
    </row>
    <row r="26" spans="1:18" s="16" customFormat="1" x14ac:dyDescent="0.15">
      <c r="A26" s="496"/>
      <c r="B26" s="493" t="s">
        <v>95</v>
      </c>
      <c r="C26" s="253" t="s">
        <v>345</v>
      </c>
      <c r="D26" s="13">
        <v>1250</v>
      </c>
      <c r="E26" s="141"/>
      <c r="F26" s="256"/>
      <c r="G26" s="13"/>
      <c r="H26" s="145"/>
      <c r="I26" s="256"/>
      <c r="J26" s="13"/>
      <c r="K26" s="27"/>
      <c r="L26" s="264"/>
      <c r="M26" s="13"/>
      <c r="N26" s="145"/>
      <c r="O26" s="47"/>
      <c r="P26" s="253"/>
      <c r="Q26" s="13"/>
      <c r="R26" s="27"/>
    </row>
    <row r="27" spans="1:18" s="16" customFormat="1" ht="14.25" thickBot="1" x14ac:dyDescent="0.2">
      <c r="A27" s="496"/>
      <c r="B27" s="494"/>
      <c r="C27" s="253" t="s">
        <v>348</v>
      </c>
      <c r="D27" s="13" t="s">
        <v>346</v>
      </c>
      <c r="E27" s="164"/>
      <c r="F27" s="256"/>
      <c r="G27" s="13"/>
      <c r="H27" s="162"/>
      <c r="I27" s="256"/>
      <c r="J27" s="13"/>
      <c r="K27" s="27"/>
      <c r="L27" s="256"/>
      <c r="M27" s="13"/>
      <c r="N27" s="162"/>
      <c r="O27" s="47"/>
      <c r="P27" s="253"/>
      <c r="Q27" s="13"/>
      <c r="R27" s="27"/>
    </row>
    <row r="28" spans="1:18" s="16" customFormat="1" ht="14.25" thickBot="1" x14ac:dyDescent="0.2">
      <c r="A28" s="497"/>
      <c r="B28" s="353"/>
      <c r="C28" s="252" t="s">
        <v>37</v>
      </c>
      <c r="D28" s="249">
        <f>SUM(D18:D27)</f>
        <v>9300</v>
      </c>
      <c r="E28" s="333">
        <f>SUM(E18:E27)</f>
        <v>0</v>
      </c>
      <c r="F28" s="255" t="s">
        <v>37</v>
      </c>
      <c r="G28" s="15">
        <f>SUM(G18:G27)</f>
        <v>150</v>
      </c>
      <c r="H28" s="333">
        <f>SUM(H18:H27)</f>
        <v>0</v>
      </c>
      <c r="I28" s="255"/>
      <c r="J28" s="15"/>
      <c r="K28" s="357"/>
      <c r="L28" s="255" t="s">
        <v>37</v>
      </c>
      <c r="M28" s="15">
        <f>SUM(M18:M27)</f>
        <v>250</v>
      </c>
      <c r="N28" s="333">
        <f>SUM(N18:N27)</f>
        <v>0</v>
      </c>
      <c r="O28" s="49"/>
      <c r="P28" s="251"/>
      <c r="Q28" s="15"/>
      <c r="R28" s="357"/>
    </row>
    <row r="29" spans="1:18" s="16" customFormat="1" x14ac:dyDescent="0.15">
      <c r="A29" s="498"/>
      <c r="B29" s="82"/>
      <c r="C29" s="52"/>
      <c r="D29" s="6"/>
      <c r="E29" s="6"/>
      <c r="F29" s="52"/>
      <c r="G29" s="6"/>
      <c r="H29" s="6"/>
      <c r="I29" s="52"/>
      <c r="J29" s="6"/>
      <c r="K29" s="6"/>
      <c r="L29" s="52"/>
      <c r="M29" s="6"/>
      <c r="N29" s="6"/>
      <c r="O29" s="70"/>
      <c r="P29" s="54" t="s">
        <v>38</v>
      </c>
      <c r="Q29" s="55"/>
      <c r="R29" s="148">
        <f>SUM(E28+H28+N28)</f>
        <v>0</v>
      </c>
    </row>
    <row r="30" spans="1:18" s="16" customFormat="1" x14ac:dyDescent="0.15">
      <c r="B30" s="83" t="s">
        <v>79</v>
      </c>
    </row>
    <row r="31" spans="1:18" s="16" customFormat="1" x14ac:dyDescent="0.15">
      <c r="B31" s="83" t="s">
        <v>347</v>
      </c>
    </row>
  </sheetData>
  <mergeCells count="30">
    <mergeCell ref="A7:B7"/>
    <mergeCell ref="C7:G7"/>
    <mergeCell ref="B2:E2"/>
    <mergeCell ref="L5:M5"/>
    <mergeCell ref="H7:I7"/>
    <mergeCell ref="J7:K7"/>
    <mergeCell ref="A5:D5"/>
    <mergeCell ref="E5:G5"/>
    <mergeCell ref="H5:I5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  <mergeCell ref="L6:M6"/>
    <mergeCell ref="N6:R7"/>
    <mergeCell ref="B19:B20"/>
    <mergeCell ref="B23:B24"/>
    <mergeCell ref="B26:B27"/>
    <mergeCell ref="A17:B17"/>
    <mergeCell ref="A18:A29"/>
  </mergeCells>
  <phoneticPr fontId="2"/>
  <conditionalFormatting sqref="E12:E14 H12:H14 K12:K14 N12:N14 R12:R14 E18:E28 H18:H28 N18:N28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G22" sqref="G22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96</v>
      </c>
      <c r="B1" s="25"/>
      <c r="C1" s="25"/>
      <c r="D1" s="25"/>
      <c r="E1" s="25"/>
      <c r="F1" s="25"/>
      <c r="G1" s="397" t="s">
        <v>218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12"/>
      <c r="B2" s="396" t="str">
        <f>山形市・上山市!B2</f>
        <v>2025年6月1日現在</v>
      </c>
      <c r="C2" s="396"/>
      <c r="D2" s="396"/>
      <c r="E2" s="396"/>
      <c r="F2" s="12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407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99"/>
      <c r="L8" s="440">
        <f>R16+R22+R31</f>
        <v>0</v>
      </c>
      <c r="M8" s="441"/>
      <c r="N8" s="8" t="s">
        <v>11</v>
      </c>
      <c r="O8" s="429"/>
      <c r="P8" s="429"/>
      <c r="Q8" s="429"/>
      <c r="R8" s="430"/>
    </row>
    <row r="9" spans="1:18" ht="11.25" customHeight="1" x14ac:dyDescent="0.15"/>
    <row r="10" spans="1:18" s="114" customFormat="1" ht="14.25" thickBot="1" x14ac:dyDescent="0.2">
      <c r="A10" s="515" t="s">
        <v>12</v>
      </c>
      <c r="B10" s="516"/>
      <c r="C10" s="107" t="s">
        <v>13</v>
      </c>
      <c r="D10" s="108"/>
      <c r="E10" s="109"/>
      <c r="F10" s="110" t="s">
        <v>14</v>
      </c>
      <c r="G10" s="108"/>
      <c r="H10" s="109"/>
      <c r="I10" s="110" t="s">
        <v>15</v>
      </c>
      <c r="J10" s="108"/>
      <c r="K10" s="109"/>
      <c r="L10" s="110" t="s">
        <v>16</v>
      </c>
      <c r="M10" s="108"/>
      <c r="N10" s="109"/>
      <c r="O10" s="111" t="s">
        <v>17</v>
      </c>
      <c r="P10" s="112"/>
      <c r="Q10" s="112"/>
      <c r="R10" s="113"/>
    </row>
    <row r="11" spans="1:18" s="114" customFormat="1" x14ac:dyDescent="0.15">
      <c r="A11" s="517"/>
      <c r="B11" s="518"/>
      <c r="C11" s="115" t="s">
        <v>18</v>
      </c>
      <c r="D11" s="116" t="s">
        <v>221</v>
      </c>
      <c r="E11" s="117" t="s">
        <v>142</v>
      </c>
      <c r="F11" s="115" t="s">
        <v>18</v>
      </c>
      <c r="G11" s="116" t="s">
        <v>221</v>
      </c>
      <c r="H11" s="117" t="s">
        <v>142</v>
      </c>
      <c r="I11" s="115" t="s">
        <v>18</v>
      </c>
      <c r="J11" s="116" t="s">
        <v>221</v>
      </c>
      <c r="K11" s="117" t="s">
        <v>142</v>
      </c>
      <c r="L11" s="115" t="s">
        <v>18</v>
      </c>
      <c r="M11" s="116" t="s">
        <v>221</v>
      </c>
      <c r="N11" s="117" t="s">
        <v>142</v>
      </c>
      <c r="O11" s="115" t="s">
        <v>20</v>
      </c>
      <c r="P11" s="118" t="s">
        <v>18</v>
      </c>
      <c r="Q11" s="116" t="s">
        <v>221</v>
      </c>
      <c r="R11" s="117" t="s">
        <v>142</v>
      </c>
    </row>
    <row r="12" spans="1:18" s="114" customFormat="1" x14ac:dyDescent="0.15">
      <c r="A12" s="509" t="s">
        <v>314</v>
      </c>
      <c r="B12" s="119"/>
      <c r="C12" s="268" t="s">
        <v>97</v>
      </c>
      <c r="D12" s="155">
        <v>3300</v>
      </c>
      <c r="E12" s="141"/>
      <c r="F12" s="268" t="s">
        <v>98</v>
      </c>
      <c r="G12" s="155">
        <v>1600</v>
      </c>
      <c r="H12" s="141"/>
      <c r="I12" s="268" t="s">
        <v>97</v>
      </c>
      <c r="J12" s="155">
        <v>600</v>
      </c>
      <c r="K12" s="141"/>
      <c r="L12" s="273" t="s">
        <v>99</v>
      </c>
      <c r="M12" s="155">
        <v>4900</v>
      </c>
      <c r="N12" s="141"/>
      <c r="O12" s="120" t="s">
        <v>26</v>
      </c>
      <c r="P12" s="268" t="s">
        <v>325</v>
      </c>
      <c r="Q12" s="155">
        <v>250</v>
      </c>
      <c r="R12" s="141"/>
    </row>
    <row r="13" spans="1:18" s="114" customFormat="1" x14ac:dyDescent="0.15">
      <c r="A13" s="510"/>
      <c r="B13" s="119"/>
      <c r="C13" s="268" t="s">
        <v>101</v>
      </c>
      <c r="D13" s="265">
        <v>3800</v>
      </c>
      <c r="E13" s="141"/>
      <c r="F13" s="270" t="s">
        <v>100</v>
      </c>
      <c r="G13" s="265">
        <v>1900</v>
      </c>
      <c r="H13" s="141"/>
      <c r="I13" s="268" t="s">
        <v>101</v>
      </c>
      <c r="J13" s="265">
        <v>300</v>
      </c>
      <c r="K13" s="149"/>
      <c r="L13" s="274"/>
      <c r="M13" s="265"/>
      <c r="N13" s="149"/>
      <c r="O13" s="120" t="s">
        <v>26</v>
      </c>
      <c r="P13" s="268" t="s">
        <v>101</v>
      </c>
      <c r="Q13" s="265">
        <v>150</v>
      </c>
      <c r="R13" s="149"/>
    </row>
    <row r="14" spans="1:18" s="114" customFormat="1" ht="14.25" thickBot="1" x14ac:dyDescent="0.2">
      <c r="A14" s="510"/>
      <c r="B14" s="119"/>
      <c r="C14" s="268" t="s">
        <v>102</v>
      </c>
      <c r="D14" s="155">
        <v>3650</v>
      </c>
      <c r="E14" s="141"/>
      <c r="F14" s="268" t="s">
        <v>275</v>
      </c>
      <c r="G14" s="155">
        <v>100</v>
      </c>
      <c r="H14" s="141"/>
      <c r="I14" s="268" t="s">
        <v>102</v>
      </c>
      <c r="J14" s="155">
        <v>400</v>
      </c>
      <c r="K14" s="149"/>
      <c r="L14" s="273"/>
      <c r="M14" s="155"/>
      <c r="N14" s="149"/>
      <c r="O14" s="120" t="s">
        <v>26</v>
      </c>
      <c r="P14" s="268" t="s">
        <v>102</v>
      </c>
      <c r="Q14" s="155">
        <v>150</v>
      </c>
      <c r="R14" s="149"/>
    </row>
    <row r="15" spans="1:18" s="114" customFormat="1" ht="14.25" thickBot="1" x14ac:dyDescent="0.2">
      <c r="A15" s="510"/>
      <c r="B15" s="358"/>
      <c r="C15" s="360" t="s">
        <v>37</v>
      </c>
      <c r="D15" s="266">
        <f>SUM(D12:D14)</f>
        <v>10750</v>
      </c>
      <c r="E15" s="361">
        <f>SUM(E12:E14)</f>
        <v>0</v>
      </c>
      <c r="F15" s="269" t="s">
        <v>37</v>
      </c>
      <c r="G15" s="266">
        <f>SUM(G12:G14)</f>
        <v>3600</v>
      </c>
      <c r="H15" s="361">
        <f>SUM(H12:H14)</f>
        <v>0</v>
      </c>
      <c r="I15" s="269" t="s">
        <v>37</v>
      </c>
      <c r="J15" s="266">
        <f>SUM(J12:J14)</f>
        <v>1300</v>
      </c>
      <c r="K15" s="361">
        <f>SUM(K12:K14)</f>
        <v>0</v>
      </c>
      <c r="L15" s="269" t="s">
        <v>37</v>
      </c>
      <c r="M15" s="266">
        <f>SUM(M12:M13)</f>
        <v>4900</v>
      </c>
      <c r="N15" s="361">
        <f>SUM(N12:N14)</f>
        <v>0</v>
      </c>
      <c r="O15" s="123"/>
      <c r="P15" s="271" t="s">
        <v>37</v>
      </c>
      <c r="Q15" s="266">
        <f>SUM(Q10:Q14)</f>
        <v>550</v>
      </c>
      <c r="R15" s="361">
        <f>SUM(R12:R14)</f>
        <v>0</v>
      </c>
    </row>
    <row r="16" spans="1:18" s="114" customFormat="1" x14ac:dyDescent="0.15">
      <c r="A16" s="511"/>
      <c r="B16" s="124"/>
      <c r="C16" s="125"/>
      <c r="D16" s="105"/>
      <c r="E16" s="105"/>
      <c r="F16" s="125"/>
      <c r="G16" s="105"/>
      <c r="H16" s="105"/>
      <c r="I16" s="125"/>
      <c r="J16" s="105"/>
      <c r="K16" s="105"/>
      <c r="L16" s="125"/>
      <c r="M16" s="105"/>
      <c r="N16" s="105"/>
      <c r="O16" s="126"/>
      <c r="P16" s="127" t="s">
        <v>38</v>
      </c>
      <c r="Q16" s="128"/>
      <c r="R16" s="150">
        <f>SUM(E15+H15+K15+N15+R15)</f>
        <v>0</v>
      </c>
    </row>
    <row r="17" spans="1:18" s="114" customFormat="1" ht="11.25" customHeight="1" thickBot="1" x14ac:dyDescent="0.2"/>
    <row r="18" spans="1:18" s="114" customFormat="1" x14ac:dyDescent="0.15">
      <c r="A18" s="503" t="s">
        <v>12</v>
      </c>
      <c r="B18" s="504"/>
      <c r="C18" s="115" t="s">
        <v>18</v>
      </c>
      <c r="D18" s="116" t="s">
        <v>221</v>
      </c>
      <c r="E18" s="117" t="s">
        <v>142</v>
      </c>
      <c r="F18" s="115" t="s">
        <v>18</v>
      </c>
      <c r="G18" s="116" t="s">
        <v>221</v>
      </c>
      <c r="H18" s="117" t="s">
        <v>142</v>
      </c>
      <c r="I18" s="115" t="s">
        <v>18</v>
      </c>
      <c r="J18" s="116" t="s">
        <v>221</v>
      </c>
      <c r="K18" s="117" t="s">
        <v>142</v>
      </c>
      <c r="L18" s="115" t="s">
        <v>18</v>
      </c>
      <c r="M18" s="116" t="s">
        <v>221</v>
      </c>
      <c r="N18" s="117" t="s">
        <v>142</v>
      </c>
      <c r="O18" s="115" t="s">
        <v>20</v>
      </c>
      <c r="P18" s="118" t="s">
        <v>18</v>
      </c>
      <c r="Q18" s="116" t="s">
        <v>221</v>
      </c>
      <c r="R18" s="117" t="s">
        <v>142</v>
      </c>
    </row>
    <row r="19" spans="1:18" s="114" customFormat="1" x14ac:dyDescent="0.15">
      <c r="A19" s="500" t="s">
        <v>103</v>
      </c>
      <c r="B19" s="119"/>
      <c r="C19" s="268" t="s">
        <v>147</v>
      </c>
      <c r="D19" s="102">
        <v>3200</v>
      </c>
      <c r="E19" s="141"/>
      <c r="F19" s="268" t="s">
        <v>201</v>
      </c>
      <c r="G19" s="102">
        <v>650</v>
      </c>
      <c r="H19" s="141"/>
      <c r="I19" s="268" t="s">
        <v>147</v>
      </c>
      <c r="J19" s="102">
        <v>150</v>
      </c>
      <c r="K19" s="141"/>
      <c r="L19" s="275" t="s">
        <v>147</v>
      </c>
      <c r="M19" s="195">
        <v>600</v>
      </c>
      <c r="N19" s="141"/>
      <c r="O19" s="120" t="s">
        <v>26</v>
      </c>
      <c r="P19" s="268" t="s">
        <v>209</v>
      </c>
      <c r="Q19" s="102">
        <v>100</v>
      </c>
      <c r="R19" s="141"/>
    </row>
    <row r="20" spans="1:18" s="114" customFormat="1" ht="14.25" thickBot="1" x14ac:dyDescent="0.2">
      <c r="A20" s="501"/>
      <c r="B20" s="129"/>
      <c r="C20" s="270" t="s">
        <v>104</v>
      </c>
      <c r="D20" s="104">
        <v>2200</v>
      </c>
      <c r="E20" s="164"/>
      <c r="F20" s="272" t="s">
        <v>202</v>
      </c>
      <c r="G20" s="104">
        <v>500</v>
      </c>
      <c r="H20" s="164"/>
      <c r="I20" s="270" t="s">
        <v>104</v>
      </c>
      <c r="J20" s="104">
        <v>500</v>
      </c>
      <c r="K20" s="164"/>
      <c r="L20" s="276" t="s">
        <v>201</v>
      </c>
      <c r="M20" s="196">
        <v>1150</v>
      </c>
      <c r="N20" s="164"/>
      <c r="O20" s="121"/>
      <c r="P20" s="270" t="s">
        <v>324</v>
      </c>
      <c r="Q20" s="104">
        <v>50</v>
      </c>
      <c r="R20" s="164"/>
    </row>
    <row r="21" spans="1:18" s="114" customFormat="1" ht="14.25" thickBot="1" x14ac:dyDescent="0.2">
      <c r="A21" s="501"/>
      <c r="B21" s="358"/>
      <c r="C21" s="360" t="s">
        <v>37</v>
      </c>
      <c r="D21" s="267">
        <f>SUM(D19:D20)</f>
        <v>5400</v>
      </c>
      <c r="E21" s="361">
        <f>SUM(E19:E20)</f>
        <v>0</v>
      </c>
      <c r="F21" s="269" t="s">
        <v>37</v>
      </c>
      <c r="G21" s="267">
        <f>SUM(G19:G20)</f>
        <v>1150</v>
      </c>
      <c r="H21" s="361">
        <f>SUM(H19:H20)</f>
        <v>0</v>
      </c>
      <c r="I21" s="269" t="s">
        <v>37</v>
      </c>
      <c r="J21" s="267">
        <f>SUM(J19:J20)</f>
        <v>650</v>
      </c>
      <c r="K21" s="361">
        <f>SUM(K19:K20)</f>
        <v>0</v>
      </c>
      <c r="L21" s="269" t="s">
        <v>37</v>
      </c>
      <c r="M21" s="267">
        <f>SUM(M19:M20)</f>
        <v>1750</v>
      </c>
      <c r="N21" s="361">
        <f>SUM(N19:N20)</f>
        <v>0</v>
      </c>
      <c r="O21" s="123"/>
      <c r="P21" s="271" t="s">
        <v>37</v>
      </c>
      <c r="Q21" s="267">
        <f>SUM(Q18:Q20)</f>
        <v>150</v>
      </c>
      <c r="R21" s="361">
        <f>SUM(R19:R20)</f>
        <v>0</v>
      </c>
    </row>
    <row r="22" spans="1:18" s="114" customFormat="1" x14ac:dyDescent="0.15">
      <c r="A22" s="502"/>
      <c r="B22" s="124"/>
      <c r="C22" s="125"/>
      <c r="D22" s="105"/>
      <c r="E22" s="105"/>
      <c r="F22" s="125"/>
      <c r="G22" s="105"/>
      <c r="H22" s="105"/>
      <c r="I22" s="125"/>
      <c r="J22" s="105"/>
      <c r="K22" s="105"/>
      <c r="L22" s="125"/>
      <c r="M22" s="105"/>
      <c r="N22" s="105"/>
      <c r="O22" s="126"/>
      <c r="P22" s="127" t="s">
        <v>38</v>
      </c>
      <c r="Q22" s="128"/>
      <c r="R22" s="150">
        <f>SUM(E21+H21+K21+N21+R21)</f>
        <v>0</v>
      </c>
    </row>
    <row r="23" spans="1:18" s="114" customFormat="1" ht="11.25" customHeight="1" thickBot="1" x14ac:dyDescent="0.2">
      <c r="C23" s="130"/>
      <c r="D23" s="130"/>
      <c r="F23" s="130"/>
      <c r="G23" s="130"/>
      <c r="I23" s="130"/>
      <c r="J23" s="130"/>
      <c r="L23" s="130"/>
      <c r="M23" s="130"/>
      <c r="O23" s="130"/>
      <c r="P23" s="130"/>
      <c r="Q23" s="130"/>
    </row>
    <row r="24" spans="1:18" s="114" customFormat="1" x14ac:dyDescent="0.15">
      <c r="A24" s="503" t="s">
        <v>12</v>
      </c>
      <c r="B24" s="504"/>
      <c r="C24" s="115" t="s">
        <v>18</v>
      </c>
      <c r="D24" s="116" t="s">
        <v>221</v>
      </c>
      <c r="E24" s="117" t="s">
        <v>142</v>
      </c>
      <c r="F24" s="115" t="s">
        <v>18</v>
      </c>
      <c r="G24" s="116" t="s">
        <v>221</v>
      </c>
      <c r="H24" s="117" t="s">
        <v>142</v>
      </c>
      <c r="I24" s="115" t="s">
        <v>18</v>
      </c>
      <c r="J24" s="116" t="s">
        <v>221</v>
      </c>
      <c r="K24" s="117" t="s">
        <v>142</v>
      </c>
      <c r="L24" s="115" t="s">
        <v>18</v>
      </c>
      <c r="M24" s="116" t="s">
        <v>221</v>
      </c>
      <c r="N24" s="117" t="s">
        <v>142</v>
      </c>
      <c r="O24" s="115" t="s">
        <v>20</v>
      </c>
      <c r="P24" s="118" t="s">
        <v>18</v>
      </c>
      <c r="Q24" s="116" t="s">
        <v>221</v>
      </c>
      <c r="R24" s="117" t="s">
        <v>142</v>
      </c>
    </row>
    <row r="25" spans="1:18" s="114" customFormat="1" x14ac:dyDescent="0.15">
      <c r="A25" s="505" t="s">
        <v>105</v>
      </c>
      <c r="B25" s="512" t="s">
        <v>106</v>
      </c>
      <c r="C25" s="268" t="s">
        <v>107</v>
      </c>
      <c r="D25" s="102">
        <v>1900</v>
      </c>
      <c r="E25" s="141"/>
      <c r="F25" s="273" t="s">
        <v>107</v>
      </c>
      <c r="G25" s="102">
        <v>850</v>
      </c>
      <c r="H25" s="141"/>
      <c r="I25" s="273"/>
      <c r="J25" s="102"/>
      <c r="K25" s="131"/>
      <c r="L25" s="277" t="s">
        <v>150</v>
      </c>
      <c r="M25" s="195">
        <v>700</v>
      </c>
      <c r="N25" s="141"/>
      <c r="O25" s="120"/>
      <c r="P25" s="280"/>
      <c r="Q25" s="102"/>
      <c r="R25" s="141"/>
    </row>
    <row r="26" spans="1:18" s="114" customFormat="1" x14ac:dyDescent="0.15">
      <c r="A26" s="506"/>
      <c r="B26" s="513"/>
      <c r="C26" s="268" t="s">
        <v>108</v>
      </c>
      <c r="D26" s="102">
        <v>1700</v>
      </c>
      <c r="E26" s="141"/>
      <c r="F26" s="273" t="s">
        <v>108</v>
      </c>
      <c r="G26" s="102">
        <v>300</v>
      </c>
      <c r="H26" s="141"/>
      <c r="I26" s="273"/>
      <c r="J26" s="102"/>
      <c r="K26" s="131"/>
      <c r="L26" s="278" t="s">
        <v>148</v>
      </c>
      <c r="M26" s="195">
        <v>500</v>
      </c>
      <c r="N26" s="141"/>
      <c r="O26" s="120" t="s">
        <v>153</v>
      </c>
      <c r="P26" s="280" t="s">
        <v>161</v>
      </c>
      <c r="Q26" s="102">
        <v>100</v>
      </c>
      <c r="R26" s="141"/>
    </row>
    <row r="27" spans="1:18" s="114" customFormat="1" x14ac:dyDescent="0.15">
      <c r="A27" s="506"/>
      <c r="B27" s="514"/>
      <c r="C27" s="268" t="s">
        <v>109</v>
      </c>
      <c r="D27" s="102">
        <v>950</v>
      </c>
      <c r="E27" s="141"/>
      <c r="F27" s="273"/>
      <c r="G27" s="102"/>
      <c r="H27" s="149"/>
      <c r="I27" s="273"/>
      <c r="J27" s="102"/>
      <c r="K27" s="131"/>
      <c r="L27" s="273"/>
      <c r="M27" s="102"/>
      <c r="N27" s="149"/>
      <c r="O27" s="120"/>
      <c r="P27" s="268"/>
      <c r="Q27" s="102"/>
      <c r="R27" s="149"/>
    </row>
    <row r="28" spans="1:18" s="114" customFormat="1" x14ac:dyDescent="0.15">
      <c r="A28" s="506"/>
      <c r="B28" s="512" t="s">
        <v>110</v>
      </c>
      <c r="C28" s="268" t="s">
        <v>319</v>
      </c>
      <c r="D28" s="102">
        <v>1800</v>
      </c>
      <c r="E28" s="141"/>
      <c r="F28" s="273" t="s">
        <v>321</v>
      </c>
      <c r="G28" s="102">
        <v>300</v>
      </c>
      <c r="H28" s="141"/>
      <c r="I28" s="273"/>
      <c r="J28" s="102"/>
      <c r="K28" s="131"/>
      <c r="L28" s="273" t="s">
        <v>111</v>
      </c>
      <c r="M28" s="102">
        <v>600</v>
      </c>
      <c r="N28" s="141"/>
      <c r="O28" s="120" t="s">
        <v>153</v>
      </c>
      <c r="P28" s="268" t="s">
        <v>320</v>
      </c>
      <c r="Q28" s="102">
        <v>50</v>
      </c>
      <c r="R28" s="149"/>
    </row>
    <row r="29" spans="1:18" s="114" customFormat="1" ht="14.25" thickBot="1" x14ac:dyDescent="0.2">
      <c r="A29" s="506"/>
      <c r="B29" s="514"/>
      <c r="C29" s="270" t="s">
        <v>205</v>
      </c>
      <c r="D29" s="104">
        <v>550</v>
      </c>
      <c r="E29" s="164"/>
      <c r="F29" s="274" t="s">
        <v>165</v>
      </c>
      <c r="G29" s="132" t="s">
        <v>166</v>
      </c>
      <c r="H29" s="153"/>
      <c r="I29" s="274"/>
      <c r="J29" s="104"/>
      <c r="K29" s="133"/>
      <c r="L29" s="279" t="s">
        <v>203</v>
      </c>
      <c r="M29" s="132" t="s">
        <v>204</v>
      </c>
      <c r="N29" s="164"/>
      <c r="O29" s="121"/>
      <c r="P29" s="270"/>
      <c r="Q29" s="104"/>
      <c r="R29" s="153"/>
    </row>
    <row r="30" spans="1:18" s="114" customFormat="1" ht="14.25" thickBot="1" x14ac:dyDescent="0.2">
      <c r="A30" s="507"/>
      <c r="B30" s="359"/>
      <c r="C30" s="360" t="s">
        <v>37</v>
      </c>
      <c r="D30" s="266">
        <f>SUM(D25:D29)</f>
        <v>6900</v>
      </c>
      <c r="E30" s="361">
        <f>SUM(E25:E29)</f>
        <v>0</v>
      </c>
      <c r="F30" s="269" t="s">
        <v>37</v>
      </c>
      <c r="G30" s="267">
        <f>SUM(G25:G29)</f>
        <v>1450</v>
      </c>
      <c r="H30" s="361">
        <f>SUM(H25:H29)</f>
        <v>0</v>
      </c>
      <c r="I30" s="269"/>
      <c r="J30" s="267"/>
      <c r="K30" s="362"/>
      <c r="L30" s="269" t="s">
        <v>37</v>
      </c>
      <c r="M30" s="267">
        <f>SUM(M25:M29)</f>
        <v>1800</v>
      </c>
      <c r="N30" s="361">
        <f>SUM(N25:N29)</f>
        <v>0</v>
      </c>
      <c r="O30" s="122"/>
      <c r="P30" s="271" t="s">
        <v>158</v>
      </c>
      <c r="Q30" s="267">
        <f>SUM(Q25:Q29)</f>
        <v>150</v>
      </c>
      <c r="R30" s="361">
        <f>SUM(R25:R29)</f>
        <v>0</v>
      </c>
    </row>
    <row r="31" spans="1:18" s="114" customFormat="1" x14ac:dyDescent="0.15">
      <c r="A31" s="508"/>
      <c r="B31" s="134"/>
      <c r="C31" s="125"/>
      <c r="D31" s="105"/>
      <c r="E31" s="105"/>
      <c r="F31" s="125"/>
      <c r="G31" s="105"/>
      <c r="H31" s="105"/>
      <c r="I31" s="125"/>
      <c r="J31" s="105"/>
      <c r="K31" s="105"/>
      <c r="L31" s="125"/>
      <c r="M31" s="105"/>
      <c r="N31" s="105"/>
      <c r="O31" s="135"/>
      <c r="P31" s="127" t="s">
        <v>38</v>
      </c>
      <c r="Q31" s="128"/>
      <c r="R31" s="180">
        <f>SUM(E30+H30+N30+R30)</f>
        <v>0</v>
      </c>
    </row>
    <row r="32" spans="1:18" s="114" customFormat="1" x14ac:dyDescent="0.15">
      <c r="B32" s="247" t="s">
        <v>79</v>
      </c>
    </row>
    <row r="33" spans="2:18" s="114" customFormat="1" x14ac:dyDescent="0.15">
      <c r="B33" s="248" t="s">
        <v>312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  <row r="34" spans="2:18" s="114" customFormat="1" x14ac:dyDescent="0.15">
      <c r="B34" s="248" t="s">
        <v>339</v>
      </c>
      <c r="C34" s="136"/>
      <c r="D34" s="136"/>
      <c r="E34" s="136"/>
      <c r="F34" s="136"/>
      <c r="G34" s="136"/>
      <c r="H34" s="136"/>
      <c r="I34" s="136"/>
      <c r="J34" s="136"/>
    </row>
    <row r="35" spans="2:18" s="114" customFormat="1" x14ac:dyDescent="0.15">
      <c r="B35" s="247"/>
    </row>
    <row r="36" spans="2:18" s="114" customFormat="1" x14ac:dyDescent="0.15"/>
    <row r="37" spans="2:18" s="114" customFormat="1" x14ac:dyDescent="0.15"/>
    <row r="38" spans="2:18" s="114" customFormat="1" x14ac:dyDescent="0.15"/>
  </sheetData>
  <mergeCells count="31"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  <mergeCell ref="G1:L2"/>
    <mergeCell ref="B2:E2"/>
    <mergeCell ref="E5:G5"/>
    <mergeCell ref="H5:I5"/>
    <mergeCell ref="A18:B18"/>
    <mergeCell ref="A10:B11"/>
    <mergeCell ref="L5:M5"/>
    <mergeCell ref="L8:M8"/>
    <mergeCell ref="A19:A22"/>
    <mergeCell ref="A24:B24"/>
    <mergeCell ref="A25:A31"/>
    <mergeCell ref="A12:A16"/>
    <mergeCell ref="L7:M7"/>
    <mergeCell ref="A8:B8"/>
    <mergeCell ref="C8:G8"/>
    <mergeCell ref="H8:I8"/>
    <mergeCell ref="J8:K8"/>
    <mergeCell ref="B25:B27"/>
    <mergeCell ref="B28:B29"/>
  </mergeCells>
  <phoneticPr fontId="2"/>
  <conditionalFormatting sqref="E12:E15 H12:H15 K12:K15 N12:N15 R12:R15 E19:E21 H19:H21 K19:K21 N19:N21 R19:R21 E25:E30 H25:H30 N25:N30 R25:R30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G13" sqref="G13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112</v>
      </c>
      <c r="B1" s="25"/>
      <c r="C1" s="25"/>
      <c r="D1" s="25"/>
      <c r="E1" s="25"/>
      <c r="F1" s="25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12"/>
      <c r="B2" s="396" t="str">
        <f>山形市・上山市!B2</f>
        <v>2025年6月1日現在</v>
      </c>
      <c r="C2" s="396"/>
      <c r="D2" s="396"/>
      <c r="E2" s="396"/>
      <c r="F2" s="12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525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99"/>
      <c r="L8" s="440">
        <f>R15+R23</f>
        <v>0</v>
      </c>
      <c r="M8" s="441"/>
      <c r="N8" s="8" t="s">
        <v>11</v>
      </c>
      <c r="O8" s="429"/>
      <c r="P8" s="429"/>
      <c r="Q8" s="429"/>
      <c r="R8" s="430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59" t="s">
        <v>12</v>
      </c>
      <c r="B10" s="490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521"/>
      <c r="B11" s="522"/>
      <c r="C11" s="40" t="s">
        <v>18</v>
      </c>
      <c r="D11" s="41" t="s">
        <v>221</v>
      </c>
      <c r="E11" s="42" t="s">
        <v>142</v>
      </c>
      <c r="F11" s="40" t="s">
        <v>18</v>
      </c>
      <c r="G11" s="41" t="s">
        <v>221</v>
      </c>
      <c r="H11" s="42" t="s">
        <v>142</v>
      </c>
      <c r="I11" s="40" t="s">
        <v>18</v>
      </c>
      <c r="J11" s="41" t="s">
        <v>221</v>
      </c>
      <c r="K11" s="42" t="s">
        <v>142</v>
      </c>
      <c r="L11" s="40" t="s">
        <v>18</v>
      </c>
      <c r="M11" s="41" t="s">
        <v>221</v>
      </c>
      <c r="N11" s="42" t="s">
        <v>142</v>
      </c>
      <c r="O11" s="40" t="s">
        <v>20</v>
      </c>
      <c r="P11" s="43" t="s">
        <v>18</v>
      </c>
      <c r="Q11" s="41" t="s">
        <v>221</v>
      </c>
      <c r="R11" s="42" t="s">
        <v>142</v>
      </c>
    </row>
    <row r="12" spans="1:18" s="16" customFormat="1" x14ac:dyDescent="0.15">
      <c r="A12" s="456" t="s">
        <v>113</v>
      </c>
      <c r="B12" s="89"/>
      <c r="C12" s="253" t="s">
        <v>215</v>
      </c>
      <c r="D12" s="281">
        <v>3100</v>
      </c>
      <c r="E12" s="141"/>
      <c r="F12" s="254" t="s">
        <v>114</v>
      </c>
      <c r="G12" s="3">
        <v>1300</v>
      </c>
      <c r="H12" s="141"/>
      <c r="I12" s="254"/>
      <c r="J12" s="282"/>
      <c r="K12" s="57"/>
      <c r="L12" s="254" t="s">
        <v>149</v>
      </c>
      <c r="M12" s="282">
        <v>2700</v>
      </c>
      <c r="N12" s="141"/>
      <c r="O12" s="45" t="s">
        <v>153</v>
      </c>
      <c r="P12" s="250" t="s">
        <v>154</v>
      </c>
      <c r="Q12" s="282">
        <v>100</v>
      </c>
      <c r="R12" s="141"/>
    </row>
    <row r="13" spans="1:18" s="16" customFormat="1" ht="14.25" thickBot="1" x14ac:dyDescent="0.2">
      <c r="A13" s="523"/>
      <c r="B13" s="89"/>
      <c r="C13" s="258" t="s">
        <v>115</v>
      </c>
      <c r="D13" s="282">
        <v>850</v>
      </c>
      <c r="E13" s="141"/>
      <c r="F13" s="256"/>
      <c r="G13" s="13"/>
      <c r="H13" s="145"/>
      <c r="I13" s="256"/>
      <c r="J13" s="281"/>
      <c r="K13" s="27"/>
      <c r="L13" s="256"/>
      <c r="M13" s="281"/>
      <c r="N13" s="145"/>
      <c r="O13" s="47" t="s">
        <v>153</v>
      </c>
      <c r="P13" s="253" t="s">
        <v>155</v>
      </c>
      <c r="Q13" s="281">
        <v>100</v>
      </c>
      <c r="R13" s="141"/>
    </row>
    <row r="14" spans="1:18" s="16" customFormat="1" ht="14.25" thickBot="1" x14ac:dyDescent="0.2">
      <c r="A14" s="521"/>
      <c r="B14" s="349"/>
      <c r="C14" s="252" t="s">
        <v>37</v>
      </c>
      <c r="D14" s="249">
        <f>SUM(D12:D13)</f>
        <v>3950</v>
      </c>
      <c r="E14" s="333">
        <f>SUM(E12:E13)</f>
        <v>0</v>
      </c>
      <c r="F14" s="255" t="s">
        <v>37</v>
      </c>
      <c r="G14" s="15">
        <f>SUM(G12:G13)</f>
        <v>1300</v>
      </c>
      <c r="H14" s="333">
        <f>SUM(H12:H13)</f>
        <v>0</v>
      </c>
      <c r="I14" s="255"/>
      <c r="J14" s="249"/>
      <c r="K14" s="357"/>
      <c r="L14" s="255" t="s">
        <v>37</v>
      </c>
      <c r="M14" s="249">
        <f>SUM(M12:M13)</f>
        <v>2700</v>
      </c>
      <c r="N14" s="333">
        <f>SUM(N12:N13)</f>
        <v>0</v>
      </c>
      <c r="O14" s="50"/>
      <c r="P14" s="251" t="s">
        <v>158</v>
      </c>
      <c r="Q14" s="249">
        <f>SUM(Q12:Q13)</f>
        <v>200</v>
      </c>
      <c r="R14" s="333">
        <f>SUM(R12:R13)</f>
        <v>0</v>
      </c>
    </row>
    <row r="15" spans="1:18" s="16" customFormat="1" x14ac:dyDescent="0.15">
      <c r="A15" s="524"/>
      <c r="B15" s="82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SUM(E14+H14+N14+R14)</f>
        <v>0</v>
      </c>
    </row>
    <row r="16" spans="1:18" s="16" customFormat="1" ht="11.25" customHeight="1" thickBot="1" x14ac:dyDescent="0.2">
      <c r="A16" s="56"/>
      <c r="B16" s="56"/>
    </row>
    <row r="17" spans="1:18" s="16" customFormat="1" x14ac:dyDescent="0.15">
      <c r="A17" s="519" t="s">
        <v>12</v>
      </c>
      <c r="B17" s="520"/>
      <c r="C17" s="40" t="s">
        <v>18</v>
      </c>
      <c r="D17" s="41" t="s">
        <v>221</v>
      </c>
      <c r="E17" s="42" t="s">
        <v>142</v>
      </c>
      <c r="F17" s="40" t="s">
        <v>18</v>
      </c>
      <c r="G17" s="41" t="s">
        <v>221</v>
      </c>
      <c r="H17" s="42" t="s">
        <v>142</v>
      </c>
      <c r="I17" s="40" t="s">
        <v>18</v>
      </c>
      <c r="J17" s="41" t="s">
        <v>221</v>
      </c>
      <c r="K17" s="42" t="s">
        <v>142</v>
      </c>
      <c r="L17" s="40" t="s">
        <v>18</v>
      </c>
      <c r="M17" s="41" t="s">
        <v>221</v>
      </c>
      <c r="N17" s="42" t="s">
        <v>142</v>
      </c>
      <c r="O17" s="40" t="s">
        <v>20</v>
      </c>
      <c r="P17" s="43" t="s">
        <v>18</v>
      </c>
      <c r="Q17" s="41" t="s">
        <v>221</v>
      </c>
      <c r="R17" s="42" t="s">
        <v>142</v>
      </c>
    </row>
    <row r="18" spans="1:18" s="16" customFormat="1" x14ac:dyDescent="0.15">
      <c r="A18" s="463" t="s">
        <v>116</v>
      </c>
      <c r="B18" s="259" t="s">
        <v>117</v>
      </c>
      <c r="C18" s="250" t="s">
        <v>229</v>
      </c>
      <c r="D18" s="282">
        <v>3700</v>
      </c>
      <c r="E18" s="141"/>
      <c r="F18" s="254" t="s">
        <v>118</v>
      </c>
      <c r="G18" s="3">
        <v>400</v>
      </c>
      <c r="H18" s="141"/>
      <c r="I18" s="254"/>
      <c r="J18" s="282"/>
      <c r="K18" s="57"/>
      <c r="L18" s="285" t="s">
        <v>228</v>
      </c>
      <c r="M18" s="283">
        <v>950</v>
      </c>
      <c r="N18" s="141"/>
      <c r="O18" s="45"/>
      <c r="P18" s="250"/>
      <c r="Q18" s="282"/>
      <c r="R18" s="141"/>
    </row>
    <row r="19" spans="1:18" s="16" customFormat="1" x14ac:dyDescent="0.15">
      <c r="A19" s="464"/>
      <c r="B19" s="259" t="s">
        <v>119</v>
      </c>
      <c r="C19" s="253" t="s">
        <v>120</v>
      </c>
      <c r="D19" s="281">
        <v>2300</v>
      </c>
      <c r="E19" s="141"/>
      <c r="F19" s="256" t="s">
        <v>121</v>
      </c>
      <c r="G19" s="281">
        <v>400</v>
      </c>
      <c r="H19" s="141"/>
      <c r="I19" s="256"/>
      <c r="J19" s="281"/>
      <c r="K19" s="27"/>
      <c r="L19" s="256"/>
      <c r="M19" s="281"/>
      <c r="N19" s="145"/>
      <c r="O19" s="45" t="s">
        <v>153</v>
      </c>
      <c r="P19" s="250" t="s">
        <v>162</v>
      </c>
      <c r="Q19" s="282">
        <v>50</v>
      </c>
      <c r="R19" s="145"/>
    </row>
    <row r="20" spans="1:18" s="16" customFormat="1" x14ac:dyDescent="0.15">
      <c r="A20" s="464"/>
      <c r="B20" s="493" t="s">
        <v>122</v>
      </c>
      <c r="C20" s="250" t="s">
        <v>123</v>
      </c>
      <c r="D20" s="282">
        <v>750</v>
      </c>
      <c r="E20" s="141"/>
      <c r="F20" s="254"/>
      <c r="G20" s="282"/>
      <c r="H20" s="141"/>
      <c r="I20" s="254"/>
      <c r="J20" s="282"/>
      <c r="K20" s="14"/>
      <c r="L20" s="257" t="s">
        <v>124</v>
      </c>
      <c r="M20" s="375" t="s">
        <v>317</v>
      </c>
      <c r="N20" s="141"/>
      <c r="O20" s="58"/>
      <c r="P20" s="250"/>
      <c r="Q20" s="282"/>
      <c r="R20" s="145"/>
    </row>
    <row r="21" spans="1:18" s="16" customFormat="1" ht="14.25" thickBot="1" x14ac:dyDescent="0.2">
      <c r="A21" s="464"/>
      <c r="B21" s="494"/>
      <c r="C21" s="253" t="s">
        <v>125</v>
      </c>
      <c r="D21" s="281">
        <v>1250</v>
      </c>
      <c r="E21" s="164"/>
      <c r="F21" s="256"/>
      <c r="G21" s="281"/>
      <c r="H21" s="162"/>
      <c r="I21" s="256"/>
      <c r="J21" s="281"/>
      <c r="K21" s="27"/>
      <c r="L21" s="256"/>
      <c r="M21" s="281"/>
      <c r="N21" s="162"/>
      <c r="O21" s="166"/>
      <c r="P21" s="253"/>
      <c r="Q21" s="281"/>
      <c r="R21" s="162"/>
    </row>
    <row r="22" spans="1:18" s="16" customFormat="1" ht="14.25" thickBot="1" x14ac:dyDescent="0.2">
      <c r="A22" s="464"/>
      <c r="B22" s="349"/>
      <c r="C22" s="252" t="s">
        <v>37</v>
      </c>
      <c r="D22" s="249">
        <f>SUM(D18:D21)</f>
        <v>8000</v>
      </c>
      <c r="E22" s="333">
        <f>SUM(E18:E21)</f>
        <v>0</v>
      </c>
      <c r="F22" s="255" t="s">
        <v>37</v>
      </c>
      <c r="G22" s="15">
        <f>SUM(G18:G21)</f>
        <v>800</v>
      </c>
      <c r="H22" s="333">
        <f>SUM(H18:H21)</f>
        <v>0</v>
      </c>
      <c r="I22" s="255"/>
      <c r="J22" s="249"/>
      <c r="K22" s="357"/>
      <c r="L22" s="255" t="s">
        <v>37</v>
      </c>
      <c r="M22" s="249">
        <f>SUM(M18:M21)</f>
        <v>950</v>
      </c>
      <c r="N22" s="333">
        <f>SUM(N18:N21)</f>
        <v>0</v>
      </c>
      <c r="O22" s="50"/>
      <c r="P22" s="251" t="s">
        <v>37</v>
      </c>
      <c r="Q22" s="249">
        <f>SUM(Q18:Q21)</f>
        <v>50</v>
      </c>
      <c r="R22" s="333">
        <f>SUM(R18:R21)</f>
        <v>0</v>
      </c>
    </row>
    <row r="23" spans="1:18" s="16" customFormat="1" x14ac:dyDescent="0.15">
      <c r="A23" s="465"/>
      <c r="B23" s="51"/>
      <c r="C23" s="52"/>
      <c r="D23" s="6"/>
      <c r="E23" s="6"/>
      <c r="F23" s="52"/>
      <c r="G23" s="6"/>
      <c r="H23" s="6"/>
      <c r="I23" s="52"/>
      <c r="J23" s="6"/>
      <c r="K23" s="6"/>
      <c r="L23" s="52"/>
      <c r="M23" s="6"/>
      <c r="N23" s="6"/>
      <c r="O23" s="53"/>
      <c r="P23" s="54" t="s">
        <v>38</v>
      </c>
      <c r="Q23" s="55"/>
      <c r="R23" s="147">
        <f>SUM(E22+H22+N22+R22)</f>
        <v>0</v>
      </c>
    </row>
    <row r="24" spans="1:18" s="16" customFormat="1" x14ac:dyDescent="0.15">
      <c r="B24" s="83" t="s">
        <v>79</v>
      </c>
    </row>
    <row r="25" spans="1:18" s="16" customFormat="1" x14ac:dyDescent="0.15">
      <c r="B25" s="84" t="s">
        <v>304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16" customFormat="1" x14ac:dyDescent="0.15">
      <c r="B26" s="84" t="s">
        <v>295</v>
      </c>
      <c r="C26" s="61"/>
      <c r="D26" s="61"/>
      <c r="E26" s="61"/>
      <c r="F26" s="61"/>
    </row>
    <row r="27" spans="1:18" s="16" customFormat="1" x14ac:dyDescent="0.15">
      <c r="B27" s="83" t="s">
        <v>318</v>
      </c>
    </row>
    <row r="28" spans="1:18" s="16" customFormat="1" x14ac:dyDescent="0.15"/>
    <row r="29" spans="1:18" s="16" customFormat="1" x14ac:dyDescent="0.15"/>
    <row r="30" spans="1:18" s="16" customFormat="1" x14ac:dyDescent="0.15"/>
    <row r="31" spans="1:18" s="16" customFormat="1" x14ac:dyDescent="0.15"/>
    <row r="32" spans="1:18" s="16" customFormat="1" x14ac:dyDescent="0.15"/>
  </sheetData>
  <mergeCells count="28"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B20:B21"/>
    <mergeCell ref="N5:R5"/>
    <mergeCell ref="E6:G6"/>
    <mergeCell ref="N6:R7"/>
    <mergeCell ref="A7:B7"/>
    <mergeCell ref="C7:G7"/>
    <mergeCell ref="L6:M6"/>
    <mergeCell ref="H5:I5"/>
  </mergeCells>
  <phoneticPr fontId="2"/>
  <conditionalFormatting sqref="E12:E14 H12:H14 N12:N14 R12:R14 E18:E22 H18:H22 N18:N22 R18:R22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M14" sqref="M14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198</v>
      </c>
      <c r="B1" s="25"/>
      <c r="C1" s="25"/>
      <c r="D1" s="25"/>
      <c r="E1" s="25"/>
      <c r="F1" s="25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12"/>
      <c r="B2" s="396" t="str">
        <f>山形市・上山市!B2</f>
        <v>2025年6月1日現在</v>
      </c>
      <c r="C2" s="396"/>
      <c r="D2" s="396"/>
      <c r="E2" s="396"/>
      <c r="F2" s="12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537">
        <f>山形市・上山市!A6</f>
        <v>0</v>
      </c>
      <c r="B6" s="538"/>
      <c r="C6" s="538"/>
      <c r="D6" s="539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07">
        <f>山形市・上山市!H8</f>
        <v>0</v>
      </c>
      <c r="I8" s="408"/>
      <c r="J8" s="437">
        <f>山形市・上山市!J8</f>
        <v>0</v>
      </c>
      <c r="K8" s="499"/>
      <c r="L8" s="440">
        <f>R19+R25+R32</f>
        <v>0</v>
      </c>
      <c r="M8" s="441"/>
      <c r="N8" s="8" t="s">
        <v>11</v>
      </c>
      <c r="O8" s="429"/>
      <c r="P8" s="429"/>
      <c r="Q8" s="429"/>
      <c r="R8" s="430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59" t="s">
        <v>12</v>
      </c>
      <c r="B10" s="460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1"/>
      <c r="B11" s="462"/>
      <c r="C11" s="40" t="s">
        <v>18</v>
      </c>
      <c r="D11" s="41" t="s">
        <v>221</v>
      </c>
      <c r="E11" s="42" t="s">
        <v>142</v>
      </c>
      <c r="F11" s="40" t="s">
        <v>18</v>
      </c>
      <c r="G11" s="41" t="s">
        <v>221</v>
      </c>
      <c r="H11" s="42" t="s">
        <v>142</v>
      </c>
      <c r="I11" s="40" t="s">
        <v>18</v>
      </c>
      <c r="J11" s="41" t="s">
        <v>221</v>
      </c>
      <c r="K11" s="42" t="s">
        <v>142</v>
      </c>
      <c r="L11" s="40" t="s">
        <v>18</v>
      </c>
      <c r="M11" s="41" t="s">
        <v>221</v>
      </c>
      <c r="N11" s="42" t="s">
        <v>142</v>
      </c>
      <c r="O11" s="40" t="s">
        <v>20</v>
      </c>
      <c r="P11" s="43" t="s">
        <v>18</v>
      </c>
      <c r="Q11" s="41" t="s">
        <v>221</v>
      </c>
      <c r="R11" s="42" t="s">
        <v>142</v>
      </c>
    </row>
    <row r="12" spans="1:18" s="16" customFormat="1" x14ac:dyDescent="0.15">
      <c r="A12" s="528" t="s">
        <v>189</v>
      </c>
      <c r="B12" s="372"/>
      <c r="C12" s="250" t="s">
        <v>268</v>
      </c>
      <c r="D12" s="282">
        <v>11750</v>
      </c>
      <c r="E12" s="141"/>
      <c r="F12" s="254"/>
      <c r="G12" s="3"/>
      <c r="H12" s="141"/>
      <c r="I12" s="254"/>
      <c r="J12" s="282"/>
      <c r="K12" s="141"/>
      <c r="L12" s="254" t="s">
        <v>126</v>
      </c>
      <c r="M12" s="282">
        <v>3100</v>
      </c>
      <c r="N12" s="141"/>
      <c r="O12" s="45"/>
      <c r="P12" s="250"/>
      <c r="Q12" s="286"/>
      <c r="R12" s="141"/>
    </row>
    <row r="13" spans="1:18" s="16" customFormat="1" x14ac:dyDescent="0.15">
      <c r="A13" s="529"/>
      <c r="B13" s="372"/>
      <c r="C13" s="287" t="s">
        <v>269</v>
      </c>
      <c r="D13" s="283">
        <v>2300</v>
      </c>
      <c r="E13" s="141"/>
      <c r="F13" s="256" t="s">
        <v>222</v>
      </c>
      <c r="G13" s="13">
        <v>2250</v>
      </c>
      <c r="H13" s="141"/>
      <c r="I13" s="289"/>
      <c r="J13" s="283"/>
      <c r="K13" s="141"/>
      <c r="L13" s="256" t="s">
        <v>128</v>
      </c>
      <c r="M13" s="281">
        <v>1800</v>
      </c>
      <c r="N13" s="141"/>
      <c r="O13" s="45" t="s">
        <v>292</v>
      </c>
      <c r="P13" s="253" t="s">
        <v>224</v>
      </c>
      <c r="Q13" s="281">
        <v>300</v>
      </c>
      <c r="R13" s="141"/>
    </row>
    <row r="14" spans="1:18" s="16" customFormat="1" x14ac:dyDescent="0.15">
      <c r="A14" s="529"/>
      <c r="B14" s="89"/>
      <c r="C14" s="253" t="s">
        <v>127</v>
      </c>
      <c r="D14" s="281">
        <v>400</v>
      </c>
      <c r="E14" s="141"/>
      <c r="F14" s="256"/>
      <c r="G14" s="13"/>
      <c r="H14" s="145"/>
      <c r="I14" s="285"/>
      <c r="J14" s="283"/>
      <c r="K14" s="145"/>
      <c r="L14" s="256"/>
      <c r="M14" s="281"/>
      <c r="N14" s="141"/>
      <c r="O14" s="47"/>
      <c r="P14" s="253"/>
      <c r="Q14" s="281"/>
      <c r="R14" s="145"/>
    </row>
    <row r="15" spans="1:18" s="16" customFormat="1" x14ac:dyDescent="0.15">
      <c r="A15" s="529"/>
      <c r="B15" s="373" t="s">
        <v>129</v>
      </c>
      <c r="C15" s="284" t="s">
        <v>270</v>
      </c>
      <c r="D15" s="282">
        <v>1300</v>
      </c>
      <c r="E15" s="141"/>
      <c r="F15" s="254"/>
      <c r="G15" s="3"/>
      <c r="H15" s="141"/>
      <c r="I15" s="254"/>
      <c r="J15" s="282"/>
      <c r="K15" s="57"/>
      <c r="L15" s="250" t="s">
        <v>130</v>
      </c>
      <c r="M15" s="282">
        <v>200</v>
      </c>
      <c r="N15" s="141"/>
      <c r="O15" s="45"/>
      <c r="P15" s="250"/>
      <c r="Q15" s="282"/>
      <c r="R15" s="141"/>
    </row>
    <row r="16" spans="1:18" s="16" customFormat="1" x14ac:dyDescent="0.15">
      <c r="A16" s="529"/>
      <c r="B16" s="373" t="s">
        <v>131</v>
      </c>
      <c r="C16" s="288" t="s">
        <v>271</v>
      </c>
      <c r="D16" s="281">
        <v>900</v>
      </c>
      <c r="E16" s="141"/>
      <c r="F16" s="256" t="s">
        <v>223</v>
      </c>
      <c r="G16" s="13">
        <v>300</v>
      </c>
      <c r="H16" s="141"/>
      <c r="I16" s="285"/>
      <c r="J16" s="283"/>
      <c r="K16" s="141"/>
      <c r="L16" s="253" t="s">
        <v>132</v>
      </c>
      <c r="M16" s="281">
        <v>400</v>
      </c>
      <c r="N16" s="141"/>
      <c r="O16" s="47"/>
      <c r="P16" s="253"/>
      <c r="Q16" s="281"/>
      <c r="R16" s="145"/>
    </row>
    <row r="17" spans="1:18" s="16" customFormat="1" ht="14.25" thickBot="1" x14ac:dyDescent="0.2">
      <c r="A17" s="529"/>
      <c r="B17" s="374" t="s">
        <v>133</v>
      </c>
      <c r="C17" s="288" t="s">
        <v>271</v>
      </c>
      <c r="D17" s="281">
        <v>700</v>
      </c>
      <c r="E17" s="164"/>
      <c r="F17" s="256"/>
      <c r="G17" s="281"/>
      <c r="H17" s="162"/>
      <c r="I17" s="256"/>
      <c r="J17" s="281"/>
      <c r="K17" s="27"/>
      <c r="L17" s="256"/>
      <c r="M17" s="281"/>
      <c r="N17" s="162"/>
      <c r="O17" s="48"/>
      <c r="P17" s="253"/>
      <c r="Q17" s="281"/>
      <c r="R17" s="162"/>
    </row>
    <row r="18" spans="1:18" s="16" customFormat="1" ht="14.25" thickBot="1" x14ac:dyDescent="0.2">
      <c r="A18" s="529"/>
      <c r="B18" s="184"/>
      <c r="C18" s="252" t="s">
        <v>37</v>
      </c>
      <c r="D18" s="249">
        <f>SUM(D12:D17)</f>
        <v>17350</v>
      </c>
      <c r="E18" s="333">
        <f>SUM(E12:E17)</f>
        <v>0</v>
      </c>
      <c r="F18" s="252" t="s">
        <v>37</v>
      </c>
      <c r="G18" s="249">
        <f>SUM(G12:G17)</f>
        <v>2550</v>
      </c>
      <c r="H18" s="333">
        <f>SUM(H12:H17)</f>
        <v>0</v>
      </c>
      <c r="I18" s="252" t="s">
        <v>158</v>
      </c>
      <c r="J18" s="249">
        <f>SUM(J12:J17)</f>
        <v>0</v>
      </c>
      <c r="K18" s="333">
        <f>SUM(K12:K17)</f>
        <v>0</v>
      </c>
      <c r="L18" s="252" t="s">
        <v>37</v>
      </c>
      <c r="M18" s="249">
        <f>SUM(M12:M17)</f>
        <v>5500</v>
      </c>
      <c r="N18" s="333">
        <f>SUM(N12:N17)</f>
        <v>0</v>
      </c>
      <c r="O18" s="168"/>
      <c r="P18" s="251" t="s">
        <v>158</v>
      </c>
      <c r="Q18" s="249">
        <f>SUM(Q12:Q15)</f>
        <v>300</v>
      </c>
      <c r="R18" s="333">
        <f>SUM(R12:R17)</f>
        <v>0</v>
      </c>
    </row>
    <row r="19" spans="1:18" s="16" customFormat="1" x14ac:dyDescent="0.15">
      <c r="A19" s="531"/>
      <c r="B19" s="165"/>
      <c r="C19" s="71"/>
      <c r="D19" s="2"/>
      <c r="E19" s="363"/>
      <c r="F19" s="71"/>
      <c r="G19" s="2"/>
      <c r="H19" s="363"/>
      <c r="I19" s="71"/>
      <c r="J19" s="2"/>
      <c r="K19" s="2"/>
      <c r="L19" s="71"/>
      <c r="M19" s="2"/>
      <c r="N19" s="363"/>
      <c r="O19" s="71"/>
      <c r="P19" s="181" t="s">
        <v>38</v>
      </c>
      <c r="Q19" s="177"/>
      <c r="R19" s="186">
        <f>E18+H18+K18+N18+R18</f>
        <v>0</v>
      </c>
    </row>
    <row r="20" spans="1:18" s="16" customFormat="1" ht="11.25" customHeight="1" thickBot="1" x14ac:dyDescent="0.2">
      <c r="A20" s="183"/>
      <c r="B20" s="184"/>
      <c r="C20" s="46"/>
      <c r="D20" s="3"/>
      <c r="E20" s="243"/>
      <c r="F20" s="46"/>
      <c r="G20" s="3"/>
      <c r="H20" s="3"/>
      <c r="I20" s="46"/>
      <c r="J20" s="3"/>
      <c r="K20" s="3"/>
      <c r="L20" s="46"/>
      <c r="M20" s="3"/>
      <c r="N20" s="3"/>
      <c r="O20" s="185"/>
      <c r="P20" s="85"/>
      <c r="Q20" s="187"/>
      <c r="R20" s="244"/>
    </row>
    <row r="21" spans="1:18" s="16" customFormat="1" x14ac:dyDescent="0.15">
      <c r="A21" s="535" t="s">
        <v>12</v>
      </c>
      <c r="B21" s="536"/>
      <c r="C21" s="63" t="s">
        <v>18</v>
      </c>
      <c r="D21" s="41" t="s">
        <v>221</v>
      </c>
      <c r="E21" s="182" t="s">
        <v>142</v>
      </c>
      <c r="F21" s="40" t="s">
        <v>18</v>
      </c>
      <c r="G21" s="41" t="s">
        <v>221</v>
      </c>
      <c r="H21" s="42" t="s">
        <v>142</v>
      </c>
      <c r="I21" s="40" t="s">
        <v>18</v>
      </c>
      <c r="J21" s="41" t="s">
        <v>221</v>
      </c>
      <c r="K21" s="42" t="s">
        <v>142</v>
      </c>
      <c r="L21" s="40" t="s">
        <v>18</v>
      </c>
      <c r="M21" s="41" t="s">
        <v>221</v>
      </c>
      <c r="N21" s="42" t="s">
        <v>142</v>
      </c>
      <c r="O21" s="63" t="s">
        <v>20</v>
      </c>
      <c r="P21" s="64" t="s">
        <v>18</v>
      </c>
      <c r="Q21" s="41" t="s">
        <v>221</v>
      </c>
      <c r="R21" s="182" t="s">
        <v>142</v>
      </c>
    </row>
    <row r="22" spans="1:18" s="16" customFormat="1" x14ac:dyDescent="0.15">
      <c r="A22" s="528" t="s">
        <v>190</v>
      </c>
      <c r="B22" s="526" t="s">
        <v>134</v>
      </c>
      <c r="C22" s="253" t="s">
        <v>135</v>
      </c>
      <c r="D22" s="281">
        <v>3100</v>
      </c>
      <c r="E22" s="141"/>
      <c r="F22" s="256"/>
      <c r="G22" s="282"/>
      <c r="H22" s="145"/>
      <c r="I22" s="256"/>
      <c r="J22" s="281"/>
      <c r="K22" s="27"/>
      <c r="L22" s="256"/>
      <c r="M22" s="281"/>
      <c r="N22" s="145"/>
      <c r="O22" s="45" t="s">
        <v>159</v>
      </c>
      <c r="P22" s="250" t="s">
        <v>160</v>
      </c>
      <c r="Q22" s="282">
        <v>50</v>
      </c>
      <c r="R22" s="145"/>
    </row>
    <row r="23" spans="1:18" s="16" customFormat="1" ht="14.25" thickBot="1" x14ac:dyDescent="0.2">
      <c r="A23" s="529"/>
      <c r="B23" s="527"/>
      <c r="C23" s="253" t="s">
        <v>136</v>
      </c>
      <c r="D23" s="281">
        <v>800</v>
      </c>
      <c r="E23" s="164"/>
      <c r="F23" s="256"/>
      <c r="G23" s="281"/>
      <c r="H23" s="162"/>
      <c r="I23" s="256"/>
      <c r="J23" s="281"/>
      <c r="K23" s="27"/>
      <c r="L23" s="256"/>
      <c r="M23" s="281"/>
      <c r="N23" s="162"/>
      <c r="O23" s="166"/>
      <c r="P23" s="253"/>
      <c r="Q23" s="281"/>
      <c r="R23" s="162"/>
    </row>
    <row r="24" spans="1:18" s="16" customFormat="1" ht="14.25" thickBot="1" x14ac:dyDescent="0.2">
      <c r="A24" s="530"/>
      <c r="B24" s="349"/>
      <c r="C24" s="252" t="s">
        <v>37</v>
      </c>
      <c r="D24" s="249">
        <f>SUM(D19:D23)</f>
        <v>3900</v>
      </c>
      <c r="E24" s="333">
        <f>SUM(E22:E23)</f>
        <v>0</v>
      </c>
      <c r="F24" s="252"/>
      <c r="G24" s="249">
        <f>SUM(G19:G23)</f>
        <v>0</v>
      </c>
      <c r="H24" s="333">
        <f>SUM(H19:H23)</f>
        <v>0</v>
      </c>
      <c r="I24" s="252"/>
      <c r="J24" s="249">
        <f>J19</f>
        <v>0</v>
      </c>
      <c r="K24" s="357">
        <f>SUM(K19:K23)</f>
        <v>0</v>
      </c>
      <c r="L24" s="252"/>
      <c r="M24" s="249">
        <f>SUM(M19:M23)</f>
        <v>0</v>
      </c>
      <c r="N24" s="365">
        <f>SUM(N19:N23)</f>
        <v>0</v>
      </c>
      <c r="O24" s="168"/>
      <c r="P24" s="251" t="s">
        <v>158</v>
      </c>
      <c r="Q24" s="249">
        <f>Q22</f>
        <v>50</v>
      </c>
      <c r="R24" s="333">
        <f>SUM(R22:R23)</f>
        <v>0</v>
      </c>
    </row>
    <row r="25" spans="1:18" s="16" customFormat="1" x14ac:dyDescent="0.15">
      <c r="A25" s="531"/>
      <c r="B25" s="82"/>
      <c r="C25" s="52"/>
      <c r="D25" s="6"/>
      <c r="E25" s="364"/>
      <c r="F25" s="52"/>
      <c r="G25" s="6"/>
      <c r="H25" s="364"/>
      <c r="I25" s="52"/>
      <c r="J25" s="6"/>
      <c r="K25" s="6"/>
      <c r="L25" s="52"/>
      <c r="M25" s="6"/>
      <c r="N25" s="364"/>
      <c r="O25" s="52"/>
      <c r="P25" s="170" t="s">
        <v>38</v>
      </c>
      <c r="Q25" s="55"/>
      <c r="R25" s="147">
        <f>E24+R24</f>
        <v>0</v>
      </c>
    </row>
    <row r="26" spans="1:18" s="16" customFormat="1" ht="11.25" customHeight="1" thickBot="1" x14ac:dyDescent="0.2">
      <c r="A26" s="56"/>
      <c r="B26" s="167"/>
    </row>
    <row r="27" spans="1:18" s="16" customFormat="1" x14ac:dyDescent="0.15">
      <c r="A27" s="519" t="s">
        <v>12</v>
      </c>
      <c r="B27" s="520"/>
      <c r="C27" s="40" t="s">
        <v>18</v>
      </c>
      <c r="D27" s="41" t="s">
        <v>221</v>
      </c>
      <c r="E27" s="42" t="s">
        <v>142</v>
      </c>
      <c r="F27" s="40" t="s">
        <v>18</v>
      </c>
      <c r="G27" s="41" t="s">
        <v>221</v>
      </c>
      <c r="H27" s="42" t="s">
        <v>142</v>
      </c>
      <c r="I27" s="40" t="s">
        <v>18</v>
      </c>
      <c r="J27" s="41" t="s">
        <v>221</v>
      </c>
      <c r="K27" s="42" t="s">
        <v>142</v>
      </c>
      <c r="L27" s="40" t="s">
        <v>18</v>
      </c>
      <c r="M27" s="41" t="s">
        <v>221</v>
      </c>
      <c r="N27" s="42" t="s">
        <v>142</v>
      </c>
      <c r="O27" s="40" t="s">
        <v>20</v>
      </c>
      <c r="P27" s="43" t="s">
        <v>18</v>
      </c>
      <c r="Q27" s="41" t="s">
        <v>221</v>
      </c>
      <c r="R27" s="42" t="s">
        <v>142</v>
      </c>
    </row>
    <row r="28" spans="1:18" s="16" customFormat="1" x14ac:dyDescent="0.15">
      <c r="A28" s="532" t="s">
        <v>315</v>
      </c>
      <c r="B28" s="526" t="s">
        <v>175</v>
      </c>
      <c r="C28" s="250" t="s">
        <v>272</v>
      </c>
      <c r="D28" s="282">
        <v>2000</v>
      </c>
      <c r="E28" s="141"/>
      <c r="F28" s="254" t="s">
        <v>176</v>
      </c>
      <c r="G28" s="3">
        <v>1250</v>
      </c>
      <c r="H28" s="145"/>
      <c r="I28" s="254"/>
      <c r="J28" s="282"/>
      <c r="K28" s="163"/>
      <c r="L28" s="250" t="s">
        <v>176</v>
      </c>
      <c r="M28" s="282">
        <v>600</v>
      </c>
      <c r="N28" s="145"/>
      <c r="O28" s="45" t="s">
        <v>159</v>
      </c>
      <c r="P28" s="250" t="s">
        <v>182</v>
      </c>
      <c r="Q28" s="286">
        <v>150</v>
      </c>
      <c r="R28" s="145"/>
    </row>
    <row r="29" spans="1:18" s="16" customFormat="1" x14ac:dyDescent="0.15">
      <c r="A29" s="533"/>
      <c r="B29" s="527"/>
      <c r="C29" s="253" t="s">
        <v>273</v>
      </c>
      <c r="D29" s="281">
        <v>2050</v>
      </c>
      <c r="E29" s="141"/>
      <c r="F29" s="256" t="s">
        <v>178</v>
      </c>
      <c r="G29" s="281">
        <v>150</v>
      </c>
      <c r="H29" s="145"/>
      <c r="I29" s="256"/>
      <c r="J29" s="281"/>
      <c r="K29" s="162"/>
      <c r="L29" s="256" t="s">
        <v>180</v>
      </c>
      <c r="M29" s="281">
        <v>100</v>
      </c>
      <c r="N29" s="162"/>
      <c r="O29" s="48"/>
      <c r="P29" s="253"/>
      <c r="Q29" s="281"/>
      <c r="R29" s="27"/>
    </row>
    <row r="30" spans="1:18" s="16" customFormat="1" ht="14.25" thickBot="1" x14ac:dyDescent="0.2">
      <c r="A30" s="533"/>
      <c r="B30" s="374" t="s">
        <v>177</v>
      </c>
      <c r="C30" s="288" t="s">
        <v>281</v>
      </c>
      <c r="D30" s="281">
        <v>1250</v>
      </c>
      <c r="E30" s="164"/>
      <c r="F30" s="256" t="s">
        <v>179</v>
      </c>
      <c r="G30" s="281">
        <v>300</v>
      </c>
      <c r="H30" s="162"/>
      <c r="I30" s="256"/>
      <c r="J30" s="281"/>
      <c r="K30" s="162"/>
      <c r="L30" s="256" t="s">
        <v>181</v>
      </c>
      <c r="M30" s="281">
        <v>150</v>
      </c>
      <c r="N30" s="162"/>
      <c r="O30" s="48"/>
      <c r="P30" s="253"/>
      <c r="Q30" s="281"/>
      <c r="R30" s="27"/>
    </row>
    <row r="31" spans="1:18" s="16" customFormat="1" ht="14.25" thickBot="1" x14ac:dyDescent="0.2">
      <c r="A31" s="533"/>
      <c r="B31" s="184"/>
      <c r="C31" s="252" t="s">
        <v>37</v>
      </c>
      <c r="D31" s="249">
        <f>SUM(D28:D30)</f>
        <v>5300</v>
      </c>
      <c r="E31" s="333">
        <f>SUM(E28:E30)</f>
        <v>0</v>
      </c>
      <c r="F31" s="255" t="s">
        <v>37</v>
      </c>
      <c r="G31" s="15">
        <f>SUM(G28:G30)</f>
        <v>1700</v>
      </c>
      <c r="H31" s="333">
        <f>SUM(H28:H30)</f>
        <v>0</v>
      </c>
      <c r="I31" s="255" t="s">
        <v>158</v>
      </c>
      <c r="J31" s="249">
        <f>SUM(J28:J30)</f>
        <v>0</v>
      </c>
      <c r="K31" s="333">
        <f>SUM(K28:K30)</f>
        <v>0</v>
      </c>
      <c r="L31" s="255" t="s">
        <v>158</v>
      </c>
      <c r="M31" s="249">
        <f>SUM(M28:M30)</f>
        <v>850</v>
      </c>
      <c r="N31" s="333">
        <f>SUM(N28:N30)</f>
        <v>0</v>
      </c>
      <c r="O31" s="50"/>
      <c r="P31" s="251" t="s">
        <v>158</v>
      </c>
      <c r="Q31" s="249">
        <f>SUM(Q28:Q30)</f>
        <v>150</v>
      </c>
      <c r="R31" s="333">
        <f>SUM(R28:R30)</f>
        <v>0</v>
      </c>
    </row>
    <row r="32" spans="1:18" s="16" customFormat="1" x14ac:dyDescent="0.15">
      <c r="A32" s="534"/>
      <c r="B32" s="82"/>
      <c r="C32" s="52"/>
      <c r="D32" s="6"/>
      <c r="E32" s="6"/>
      <c r="F32" s="52"/>
      <c r="G32" s="6"/>
      <c r="H32" s="6"/>
      <c r="I32" s="52"/>
      <c r="J32" s="6"/>
      <c r="K32" s="6"/>
      <c r="L32" s="52"/>
      <c r="M32" s="6"/>
      <c r="N32" s="6"/>
      <c r="O32" s="53"/>
      <c r="P32" s="54" t="s">
        <v>38</v>
      </c>
      <c r="Q32" s="55"/>
      <c r="R32" s="147">
        <f>E31+H31+K31+N31+R31</f>
        <v>0</v>
      </c>
    </row>
    <row r="33" spans="2:18" s="16" customFormat="1" x14ac:dyDescent="0.15">
      <c r="B33" s="83" t="s">
        <v>79</v>
      </c>
    </row>
    <row r="34" spans="2:18" s="16" customFormat="1" x14ac:dyDescent="0.15">
      <c r="B34" s="84" t="s">
        <v>305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s="16" customFormat="1" x14ac:dyDescent="0.15">
      <c r="B35" s="84" t="s">
        <v>306</v>
      </c>
      <c r="C35" s="61"/>
      <c r="D35" s="61"/>
      <c r="E35" s="61"/>
      <c r="F35" s="61"/>
      <c r="G35" s="61"/>
      <c r="H35" s="61"/>
    </row>
    <row r="36" spans="2:18" s="16" customFormat="1" x14ac:dyDescent="0.15">
      <c r="B36" s="83" t="s">
        <v>307</v>
      </c>
    </row>
    <row r="37" spans="2:18" s="16" customFormat="1" x14ac:dyDescent="0.15"/>
    <row r="38" spans="2:18" s="16" customFormat="1" x14ac:dyDescent="0.15"/>
    <row r="39" spans="2:18" s="16" customFormat="1" x14ac:dyDescent="0.15"/>
    <row r="40" spans="2:18" s="16" customFormat="1" x14ac:dyDescent="0.15"/>
    <row r="41" spans="2:18" s="16" customFormat="1" x14ac:dyDescent="0.15"/>
    <row r="42" spans="2:18" s="16" customFormat="1" x14ac:dyDescent="0.15"/>
    <row r="43" spans="2:18" s="16" customFormat="1" x14ac:dyDescent="0.15"/>
    <row r="44" spans="2:18" s="16" customFormat="1" x14ac:dyDescent="0.15"/>
    <row r="45" spans="2:18" s="16" customFormat="1" x14ac:dyDescent="0.15"/>
    <row r="46" spans="2:18" s="16" customFormat="1" x14ac:dyDescent="0.15"/>
    <row r="47" spans="2:18" s="16" customFormat="1" x14ac:dyDescent="0.15"/>
    <row r="48" spans="2:18" s="16" customFormat="1" x14ac:dyDescent="0.15"/>
    <row r="49" spans="2:18" s="16" customFormat="1" x14ac:dyDescent="0.15"/>
    <row r="50" spans="2:18" s="16" customFormat="1" x14ac:dyDescent="0.15"/>
    <row r="51" spans="2:18" s="16" customFormat="1" x14ac:dyDescent="0.15"/>
    <row r="52" spans="2:18" s="16" customFormat="1" x14ac:dyDescent="0.15"/>
    <row r="53" spans="2:18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</sheetData>
  <mergeCells count="31">
    <mergeCell ref="N5:R5"/>
    <mergeCell ref="A6:D6"/>
    <mergeCell ref="E6:G6"/>
    <mergeCell ref="H6:I6"/>
    <mergeCell ref="L6:M6"/>
    <mergeCell ref="N6:R7"/>
    <mergeCell ref="A7:B7"/>
    <mergeCell ref="L5:M5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O8:R8"/>
    <mergeCell ref="A10:B11"/>
    <mergeCell ref="A8:B8"/>
    <mergeCell ref="L8:M8"/>
    <mergeCell ref="L7:M7"/>
    <mergeCell ref="C7:G7"/>
    <mergeCell ref="J8:K8"/>
    <mergeCell ref="B28:B29"/>
    <mergeCell ref="B22:B23"/>
    <mergeCell ref="A22:A25"/>
    <mergeCell ref="A12:A19"/>
    <mergeCell ref="A28:A32"/>
  </mergeCells>
  <phoneticPr fontId="2"/>
  <conditionalFormatting sqref="K12:K14 R12:R18 E12:E19 H12:H19 N12:N19 R22:R24 E22:E25 H22:H25 N22:N25 E28:E31 H28:H31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M13" sqref="M13"/>
    </sheetView>
  </sheetViews>
  <sheetFormatPr defaultRowHeight="13.5" x14ac:dyDescent="0.15"/>
  <cols>
    <col min="1" max="1" width="3.75" customWidth="1"/>
    <col min="2" max="2" width="5.625" customWidth="1"/>
    <col min="3" max="3" width="9.875" customWidth="1"/>
    <col min="4" max="4" width="7.125" customWidth="1"/>
    <col min="5" max="5" width="8.125" customWidth="1"/>
    <col min="6" max="6" width="9.875" customWidth="1"/>
    <col min="7" max="7" width="7.125" customWidth="1"/>
    <col min="8" max="8" width="8.125" customWidth="1"/>
    <col min="9" max="9" width="9.875" customWidth="1"/>
    <col min="10" max="10" width="7.125" customWidth="1"/>
    <col min="11" max="11" width="8.125" customWidth="1"/>
    <col min="12" max="12" width="9.875" customWidth="1"/>
    <col min="13" max="13" width="7.125" customWidth="1"/>
    <col min="14" max="15" width="8.125" customWidth="1"/>
    <col min="16" max="16" width="9.875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197</v>
      </c>
      <c r="B1" s="25"/>
      <c r="C1" s="25"/>
      <c r="D1" s="25"/>
      <c r="E1" s="25"/>
      <c r="F1" s="25"/>
      <c r="G1" s="397" t="s">
        <v>217</v>
      </c>
      <c r="H1" s="417"/>
      <c r="I1" s="417"/>
      <c r="J1" s="417"/>
      <c r="K1" s="417"/>
      <c r="L1" s="418"/>
      <c r="N1" s="138" t="s">
        <v>170</v>
      </c>
      <c r="O1" s="139"/>
      <c r="P1" s="139"/>
      <c r="Q1" s="139"/>
      <c r="R1" s="139"/>
    </row>
    <row r="2" spans="1:18" ht="18.75" customHeight="1" thickBot="1" x14ac:dyDescent="0.2">
      <c r="A2" s="12"/>
      <c r="B2" s="396" t="str">
        <f>山形市・上山市!B2</f>
        <v>2025年6月1日現在</v>
      </c>
      <c r="C2" s="396"/>
      <c r="D2" s="396"/>
      <c r="E2" s="396"/>
      <c r="F2" s="12"/>
      <c r="G2" s="419"/>
      <c r="H2" s="420"/>
      <c r="I2" s="420"/>
      <c r="J2" s="420"/>
      <c r="K2" s="420"/>
      <c r="L2" s="421"/>
      <c r="N2" s="26" t="s">
        <v>171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172</v>
      </c>
      <c r="O3" s="17"/>
      <c r="P3" s="17"/>
      <c r="Q3" s="17"/>
      <c r="R3" s="17"/>
    </row>
    <row r="4" spans="1:18" ht="13.5" customHeight="1" thickBot="1" x14ac:dyDescent="0.2">
      <c r="N4" s="140" t="s">
        <v>173</v>
      </c>
      <c r="O4" s="140"/>
      <c r="P4" s="140"/>
      <c r="Q4" s="140"/>
      <c r="R4" s="140"/>
    </row>
    <row r="5" spans="1:18" ht="20.100000000000001" customHeight="1" x14ac:dyDescent="0.15">
      <c r="A5" s="407" t="s">
        <v>141</v>
      </c>
      <c r="B5" s="409"/>
      <c r="C5" s="409"/>
      <c r="D5" s="408"/>
      <c r="E5" s="407" t="s">
        <v>1</v>
      </c>
      <c r="F5" s="409"/>
      <c r="G5" s="408"/>
      <c r="H5" s="407" t="s">
        <v>2</v>
      </c>
      <c r="I5" s="408"/>
      <c r="J5" s="7" t="s">
        <v>3</v>
      </c>
      <c r="K5" s="7" t="s">
        <v>4</v>
      </c>
      <c r="L5" s="407" t="s">
        <v>5</v>
      </c>
      <c r="M5" s="445"/>
      <c r="N5" s="442" t="s">
        <v>6</v>
      </c>
      <c r="O5" s="443"/>
      <c r="P5" s="443"/>
      <c r="Q5" s="443"/>
      <c r="R5" s="444"/>
    </row>
    <row r="6" spans="1:18" ht="23.1" customHeight="1" x14ac:dyDescent="0.15">
      <c r="A6" s="407">
        <f>山形市・上山市!A6</f>
        <v>0</v>
      </c>
      <c r="B6" s="409"/>
      <c r="C6" s="409"/>
      <c r="D6" s="408"/>
      <c r="E6" s="407">
        <f>山形市・上山市!E6</f>
        <v>0</v>
      </c>
      <c r="F6" s="409"/>
      <c r="G6" s="408"/>
      <c r="H6" s="480">
        <f>山形市・上山市!H6</f>
        <v>0</v>
      </c>
      <c r="I6" s="482"/>
      <c r="J6" s="241">
        <f>山形市・上山市!J6</f>
        <v>0</v>
      </c>
      <c r="K6" s="9"/>
      <c r="L6" s="427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28"/>
      <c r="N6" s="431">
        <f>山形市・上山市!N6</f>
        <v>0</v>
      </c>
      <c r="O6" s="432"/>
      <c r="P6" s="432"/>
      <c r="Q6" s="432"/>
      <c r="R6" s="433"/>
    </row>
    <row r="7" spans="1:18" ht="20.100000000000001" customHeight="1" x14ac:dyDescent="0.15">
      <c r="A7" s="407" t="s">
        <v>7</v>
      </c>
      <c r="B7" s="408"/>
      <c r="C7" s="480">
        <f>山形市・上山市!C7</f>
        <v>0</v>
      </c>
      <c r="D7" s="481"/>
      <c r="E7" s="481"/>
      <c r="F7" s="481"/>
      <c r="G7" s="482"/>
      <c r="H7" s="407" t="s">
        <v>8</v>
      </c>
      <c r="I7" s="408"/>
      <c r="J7" s="407" t="s">
        <v>9</v>
      </c>
      <c r="K7" s="408"/>
      <c r="L7" s="407" t="s">
        <v>168</v>
      </c>
      <c r="M7" s="441"/>
      <c r="N7" s="434"/>
      <c r="O7" s="435"/>
      <c r="P7" s="435"/>
      <c r="Q7" s="435"/>
      <c r="R7" s="436"/>
    </row>
    <row r="8" spans="1:18" ht="20.100000000000001" customHeight="1" thickBot="1" x14ac:dyDescent="0.2">
      <c r="A8" s="407" t="s">
        <v>10</v>
      </c>
      <c r="B8" s="408"/>
      <c r="C8" s="480">
        <f>山形市・上山市!C8</f>
        <v>0</v>
      </c>
      <c r="D8" s="481"/>
      <c r="E8" s="481"/>
      <c r="F8" s="481"/>
      <c r="G8" s="482"/>
      <c r="H8" s="480">
        <f>山形市・上山市!H8</f>
        <v>0</v>
      </c>
      <c r="I8" s="482"/>
      <c r="J8" s="437">
        <f>山形市・上山市!J8</f>
        <v>0</v>
      </c>
      <c r="K8" s="499"/>
      <c r="L8" s="440">
        <f>R31</f>
        <v>0</v>
      </c>
      <c r="M8" s="441"/>
      <c r="N8" s="8" t="s">
        <v>11</v>
      </c>
      <c r="O8" s="429"/>
      <c r="P8" s="429"/>
      <c r="Q8" s="429"/>
      <c r="R8" s="430"/>
    </row>
    <row r="9" spans="1:18" ht="11.25" customHeight="1" x14ac:dyDescent="0.15"/>
    <row r="10" spans="1:18" ht="14.25" thickBot="1" x14ac:dyDescent="0.2">
      <c r="A10" s="543" t="s">
        <v>12</v>
      </c>
      <c r="B10" s="544"/>
      <c r="C10" s="90" t="s">
        <v>13</v>
      </c>
      <c r="D10" s="91"/>
      <c r="E10" s="92"/>
      <c r="F10" s="93" t="s">
        <v>14</v>
      </c>
      <c r="G10" s="91"/>
      <c r="H10" s="92"/>
      <c r="I10" s="93" t="s">
        <v>15</v>
      </c>
      <c r="J10" s="91"/>
      <c r="K10" s="92"/>
      <c r="L10" s="93" t="s">
        <v>16</v>
      </c>
      <c r="M10" s="91"/>
      <c r="N10" s="92"/>
      <c r="O10" s="94" t="s">
        <v>17</v>
      </c>
      <c r="P10" s="95"/>
      <c r="Q10" s="95"/>
      <c r="R10" s="96"/>
    </row>
    <row r="11" spans="1:18" x14ac:dyDescent="0.15">
      <c r="A11" s="545"/>
      <c r="B11" s="546"/>
      <c r="C11" s="97" t="s">
        <v>18</v>
      </c>
      <c r="D11" s="98" t="s">
        <v>221</v>
      </c>
      <c r="E11" s="99" t="s">
        <v>142</v>
      </c>
      <c r="F11" s="97" t="s">
        <v>18</v>
      </c>
      <c r="G11" s="98" t="s">
        <v>221</v>
      </c>
      <c r="H11" s="99" t="s">
        <v>142</v>
      </c>
      <c r="I11" s="97" t="s">
        <v>18</v>
      </c>
      <c r="J11" s="296" t="s">
        <v>221</v>
      </c>
      <c r="K11" s="99" t="s">
        <v>142</v>
      </c>
      <c r="L11" s="97" t="s">
        <v>18</v>
      </c>
      <c r="M11" s="98" t="s">
        <v>221</v>
      </c>
      <c r="N11" s="99" t="s">
        <v>142</v>
      </c>
      <c r="O11" s="97" t="s">
        <v>20</v>
      </c>
      <c r="P11" s="100" t="s">
        <v>18</v>
      </c>
      <c r="Q11" s="98" t="s">
        <v>221</v>
      </c>
      <c r="R11" s="99" t="s">
        <v>142</v>
      </c>
    </row>
    <row r="12" spans="1:18" x14ac:dyDescent="0.15">
      <c r="A12" s="540" t="s">
        <v>185</v>
      </c>
      <c r="B12" s="157"/>
      <c r="C12" s="300" t="s">
        <v>265</v>
      </c>
      <c r="D12" s="155">
        <v>1750</v>
      </c>
      <c r="E12" s="161"/>
      <c r="F12" s="305" t="s">
        <v>137</v>
      </c>
      <c r="G12" s="102">
        <v>4100</v>
      </c>
      <c r="H12" s="161"/>
      <c r="I12" s="305"/>
      <c r="J12" s="102"/>
      <c r="K12" s="149"/>
      <c r="L12" s="305" t="s">
        <v>216</v>
      </c>
      <c r="M12" s="155">
        <v>2250</v>
      </c>
      <c r="N12" s="161"/>
      <c r="O12" s="101" t="s">
        <v>26</v>
      </c>
      <c r="P12" s="300" t="s">
        <v>138</v>
      </c>
      <c r="Q12" s="298">
        <v>550</v>
      </c>
      <c r="R12" s="161"/>
    </row>
    <row r="13" spans="1:18" x14ac:dyDescent="0.15">
      <c r="A13" s="541"/>
      <c r="B13" s="157"/>
      <c r="C13" s="301" t="s">
        <v>277</v>
      </c>
      <c r="D13" s="265">
        <v>6900</v>
      </c>
      <c r="E13" s="161"/>
      <c r="F13" s="306" t="s">
        <v>342</v>
      </c>
      <c r="G13" s="188"/>
      <c r="H13" s="189"/>
      <c r="I13" s="305"/>
      <c r="J13" s="102"/>
      <c r="K13" s="149"/>
      <c r="L13" s="306" t="s">
        <v>357</v>
      </c>
      <c r="M13" s="290"/>
      <c r="N13" s="200"/>
      <c r="O13" s="101" t="s">
        <v>26</v>
      </c>
      <c r="P13" s="301" t="s">
        <v>263</v>
      </c>
      <c r="Q13" s="299">
        <v>50</v>
      </c>
      <c r="R13" s="141"/>
    </row>
    <row r="14" spans="1:18" x14ac:dyDescent="0.15">
      <c r="A14" s="541"/>
      <c r="B14" s="157"/>
      <c r="C14" s="302" t="s">
        <v>351</v>
      </c>
      <c r="D14" s="290"/>
      <c r="E14" s="189"/>
      <c r="F14" s="306" t="s">
        <v>207</v>
      </c>
      <c r="G14" s="188"/>
      <c r="H14" s="189"/>
      <c r="I14" s="306"/>
      <c r="J14" s="188"/>
      <c r="K14" s="200"/>
      <c r="L14" s="547" t="s">
        <v>227</v>
      </c>
      <c r="M14" s="290"/>
      <c r="N14" s="190"/>
      <c r="O14" s="103"/>
      <c r="P14" s="301"/>
      <c r="Q14" s="299"/>
      <c r="R14" s="149"/>
    </row>
    <row r="15" spans="1:18" x14ac:dyDescent="0.15">
      <c r="A15" s="541"/>
      <c r="B15" s="157"/>
      <c r="C15" s="302" t="s">
        <v>352</v>
      </c>
      <c r="D15" s="290"/>
      <c r="E15" s="189"/>
      <c r="F15" s="306" t="s">
        <v>264</v>
      </c>
      <c r="G15" s="188"/>
      <c r="H15" s="189"/>
      <c r="I15" s="306"/>
      <c r="J15" s="188"/>
      <c r="K15" s="200"/>
      <c r="L15" s="548"/>
      <c r="M15" s="290"/>
      <c r="N15" s="190"/>
      <c r="O15" s="103"/>
      <c r="P15" s="301"/>
      <c r="Q15" s="299"/>
      <c r="R15" s="149"/>
    </row>
    <row r="16" spans="1:18" x14ac:dyDescent="0.15">
      <c r="A16" s="541"/>
      <c r="B16" s="157"/>
      <c r="C16" s="302" t="s">
        <v>353</v>
      </c>
      <c r="D16" s="291"/>
      <c r="E16" s="189"/>
      <c r="F16" s="306" t="s">
        <v>192</v>
      </c>
      <c r="G16" s="188"/>
      <c r="H16" s="189"/>
      <c r="I16" s="306"/>
      <c r="J16" s="188"/>
      <c r="K16" s="200"/>
      <c r="L16" s="306" t="s">
        <v>206</v>
      </c>
      <c r="M16" s="290"/>
      <c r="N16" s="190"/>
      <c r="O16" s="103"/>
      <c r="P16" s="301"/>
      <c r="Q16" s="299"/>
      <c r="R16" s="149"/>
    </row>
    <row r="17" spans="1:18" x14ac:dyDescent="0.15">
      <c r="A17" s="541"/>
      <c r="B17" s="157"/>
      <c r="C17" s="301" t="s">
        <v>266</v>
      </c>
      <c r="D17" s="265">
        <v>5050</v>
      </c>
      <c r="E17" s="161"/>
      <c r="F17" s="307" t="s">
        <v>163</v>
      </c>
      <c r="G17" s="104">
        <v>600</v>
      </c>
      <c r="H17" s="161"/>
      <c r="I17" s="307"/>
      <c r="J17" s="104"/>
      <c r="K17" s="149"/>
      <c r="L17" s="307" t="s">
        <v>163</v>
      </c>
      <c r="M17" s="297">
        <v>1350</v>
      </c>
      <c r="N17" s="149"/>
      <c r="O17" s="103"/>
      <c r="P17" s="301"/>
      <c r="Q17" s="299"/>
      <c r="R17" s="149"/>
    </row>
    <row r="18" spans="1:18" x14ac:dyDescent="0.15">
      <c r="A18" s="541"/>
      <c r="B18" s="157"/>
      <c r="C18" s="301" t="s">
        <v>267</v>
      </c>
      <c r="D18" s="265">
        <v>3400</v>
      </c>
      <c r="E18" s="161"/>
      <c r="F18" s="307"/>
      <c r="G18" s="104"/>
      <c r="H18" s="161"/>
      <c r="I18" s="307"/>
      <c r="J18" s="104"/>
      <c r="K18" s="149"/>
      <c r="L18" s="307"/>
      <c r="M18" s="265"/>
      <c r="N18" s="149"/>
      <c r="O18" s="103"/>
      <c r="P18" s="301"/>
      <c r="Q18" s="299"/>
      <c r="R18" s="149"/>
    </row>
    <row r="19" spans="1:18" x14ac:dyDescent="0.15">
      <c r="A19" s="541"/>
      <c r="B19" s="157"/>
      <c r="C19" s="302" t="s">
        <v>340</v>
      </c>
      <c r="D19" s="290"/>
      <c r="E19" s="189"/>
      <c r="F19" s="307"/>
      <c r="G19" s="104"/>
      <c r="H19" s="161"/>
      <c r="I19" s="306"/>
      <c r="J19" s="104"/>
      <c r="K19" s="200"/>
      <c r="L19" s="307"/>
      <c r="M19" s="265"/>
      <c r="N19" s="149"/>
      <c r="O19" s="103"/>
      <c r="P19" s="301"/>
      <c r="Q19" s="265"/>
      <c r="R19" s="149"/>
    </row>
    <row r="20" spans="1:18" x14ac:dyDescent="0.15">
      <c r="A20" s="541"/>
      <c r="B20" s="160"/>
      <c r="C20" s="303" t="s">
        <v>341</v>
      </c>
      <c r="D20" s="292"/>
      <c r="E20" s="189"/>
      <c r="F20" s="308"/>
      <c r="G20" s="155"/>
      <c r="H20" s="161"/>
      <c r="I20" s="306"/>
      <c r="J20" s="155"/>
      <c r="K20" s="200"/>
      <c r="L20" s="308"/>
      <c r="M20" s="155"/>
      <c r="N20" s="161"/>
      <c r="O20" s="154"/>
      <c r="P20" s="301"/>
      <c r="Q20" s="155"/>
      <c r="R20" s="149"/>
    </row>
    <row r="21" spans="1:18" x14ac:dyDescent="0.15">
      <c r="A21" s="541"/>
      <c r="B21" s="160"/>
      <c r="C21" s="304" t="s">
        <v>213</v>
      </c>
      <c r="D21" s="293">
        <v>800</v>
      </c>
      <c r="E21" s="161"/>
      <c r="F21" s="304"/>
      <c r="G21" s="265"/>
      <c r="H21" s="161"/>
      <c r="I21" s="308"/>
      <c r="J21" s="155"/>
      <c r="K21" s="161"/>
      <c r="L21" s="308"/>
      <c r="M21" s="293"/>
      <c r="N21" s="161"/>
      <c r="O21" s="156"/>
      <c r="P21" s="300"/>
      <c r="Q21" s="155"/>
      <c r="R21" s="149"/>
    </row>
    <row r="22" spans="1:18" x14ac:dyDescent="0.15">
      <c r="A22" s="541"/>
      <c r="B22" s="160"/>
      <c r="C22" s="300" t="s">
        <v>191</v>
      </c>
      <c r="D22" s="155">
        <v>250</v>
      </c>
      <c r="E22" s="161"/>
      <c r="F22" s="308"/>
      <c r="G22" s="265"/>
      <c r="H22" s="161"/>
      <c r="I22" s="308"/>
      <c r="J22" s="155"/>
      <c r="K22" s="161"/>
      <c r="L22" s="308"/>
      <c r="M22" s="155"/>
      <c r="N22" s="161"/>
      <c r="O22" s="191"/>
      <c r="P22" s="300"/>
      <c r="Q22" s="155"/>
      <c r="R22" s="149"/>
    </row>
    <row r="23" spans="1:18" x14ac:dyDescent="0.15">
      <c r="A23" s="541"/>
      <c r="B23" s="160"/>
      <c r="C23" s="304" t="s">
        <v>214</v>
      </c>
      <c r="D23" s="293">
        <v>900</v>
      </c>
      <c r="E23" s="161"/>
      <c r="F23" s="304"/>
      <c r="G23" s="265"/>
      <c r="H23" s="161"/>
      <c r="I23" s="304"/>
      <c r="J23" s="151"/>
      <c r="K23" s="161"/>
      <c r="L23" s="304"/>
      <c r="M23" s="293"/>
      <c r="N23" s="161"/>
      <c r="O23" s="152"/>
      <c r="P23" s="310"/>
      <c r="Q23" s="293"/>
      <c r="R23" s="149"/>
    </row>
    <row r="24" spans="1:18" x14ac:dyDescent="0.15">
      <c r="A24" s="541"/>
      <c r="B24" s="160"/>
      <c r="C24" s="300" t="s">
        <v>261</v>
      </c>
      <c r="D24" s="155">
        <v>600</v>
      </c>
      <c r="E24" s="161"/>
      <c r="F24" s="300"/>
      <c r="G24" s="155"/>
      <c r="H24" s="161"/>
      <c r="I24" s="300"/>
      <c r="J24" s="155"/>
      <c r="K24" s="161"/>
      <c r="L24" s="300"/>
      <c r="M24" s="155"/>
      <c r="N24" s="161"/>
      <c r="O24" s="154"/>
      <c r="P24" s="300"/>
      <c r="Q24" s="155"/>
      <c r="R24" s="149"/>
    </row>
    <row r="25" spans="1:18" x14ac:dyDescent="0.15">
      <c r="A25" s="541"/>
      <c r="B25" s="160"/>
      <c r="C25" s="304" t="s">
        <v>183</v>
      </c>
      <c r="D25" s="293">
        <v>1900</v>
      </c>
      <c r="E25" s="161"/>
      <c r="F25" s="304" t="s">
        <v>183</v>
      </c>
      <c r="G25" s="295">
        <v>300</v>
      </c>
      <c r="H25" s="161"/>
      <c r="I25" s="304" t="s">
        <v>183</v>
      </c>
      <c r="J25" s="151">
        <v>300</v>
      </c>
      <c r="K25" s="161"/>
      <c r="L25" s="304" t="s">
        <v>183</v>
      </c>
      <c r="M25" s="293">
        <v>450</v>
      </c>
      <c r="N25" s="161"/>
      <c r="O25" s="152"/>
      <c r="P25" s="310"/>
      <c r="Q25" s="293"/>
      <c r="R25" s="149"/>
    </row>
    <row r="26" spans="1:18" x14ac:dyDescent="0.15">
      <c r="A26" s="541"/>
      <c r="B26" s="160"/>
      <c r="C26" s="300" t="s">
        <v>184</v>
      </c>
      <c r="D26" s="155" t="s">
        <v>311</v>
      </c>
      <c r="E26" s="161"/>
      <c r="F26" s="308"/>
      <c r="G26" s="155"/>
      <c r="H26" s="161"/>
      <c r="I26" s="308"/>
      <c r="J26" s="155"/>
      <c r="K26" s="161"/>
      <c r="L26" s="308"/>
      <c r="M26" s="155"/>
      <c r="N26" s="149"/>
      <c r="O26" s="154"/>
      <c r="P26" s="300"/>
      <c r="Q26" s="155"/>
      <c r="R26" s="149"/>
    </row>
    <row r="27" spans="1:18" x14ac:dyDescent="0.15">
      <c r="A27" s="541"/>
      <c r="B27" s="160"/>
      <c r="C27" s="304" t="s">
        <v>186</v>
      </c>
      <c r="D27" s="293">
        <v>2000</v>
      </c>
      <c r="E27" s="161"/>
      <c r="F27" s="304"/>
      <c r="G27" s="151"/>
      <c r="H27" s="161"/>
      <c r="I27" s="304"/>
      <c r="J27" s="151"/>
      <c r="K27" s="161"/>
      <c r="L27" s="304"/>
      <c r="M27" s="293"/>
      <c r="N27" s="153"/>
      <c r="O27" s="152"/>
      <c r="P27" s="310"/>
      <c r="Q27" s="293"/>
      <c r="R27" s="153"/>
    </row>
    <row r="28" spans="1:18" x14ac:dyDescent="0.15">
      <c r="A28" s="541"/>
      <c r="B28" s="160"/>
      <c r="C28" s="300" t="s">
        <v>187</v>
      </c>
      <c r="D28" s="155" t="s">
        <v>311</v>
      </c>
      <c r="E28" s="161"/>
      <c r="F28" s="305"/>
      <c r="G28" s="102"/>
      <c r="H28" s="149"/>
      <c r="I28" s="305"/>
      <c r="J28" s="102"/>
      <c r="K28" s="149"/>
      <c r="L28" s="305"/>
      <c r="M28" s="155"/>
      <c r="N28" s="149"/>
      <c r="O28" s="101"/>
      <c r="P28" s="300"/>
      <c r="Q28" s="155"/>
      <c r="R28" s="153"/>
    </row>
    <row r="29" spans="1:18" ht="14.25" thickBot="1" x14ac:dyDescent="0.2">
      <c r="A29" s="541"/>
      <c r="B29" s="366"/>
      <c r="C29" s="304" t="s">
        <v>188</v>
      </c>
      <c r="D29" s="293">
        <v>200</v>
      </c>
      <c r="E29" s="158"/>
      <c r="F29" s="304"/>
      <c r="G29" s="151"/>
      <c r="H29" s="159"/>
      <c r="I29" s="304"/>
      <c r="J29" s="151"/>
      <c r="K29" s="159"/>
      <c r="L29" s="304"/>
      <c r="M29" s="293"/>
      <c r="N29" s="159"/>
      <c r="O29" s="152"/>
      <c r="P29" s="310"/>
      <c r="Q29" s="293"/>
      <c r="R29" s="153"/>
    </row>
    <row r="30" spans="1:18" ht="14.25" thickBot="1" x14ac:dyDescent="0.2">
      <c r="A30" s="542"/>
      <c r="B30" s="367"/>
      <c r="C30" s="309" t="s">
        <v>37</v>
      </c>
      <c r="D30" s="294">
        <f>SUM(D12:D29)</f>
        <v>23750</v>
      </c>
      <c r="E30" s="361">
        <f>SUM(E12:E29)</f>
        <v>0</v>
      </c>
      <c r="F30" s="309" t="s">
        <v>37</v>
      </c>
      <c r="G30" s="294">
        <f>SUM(G12:G29)</f>
        <v>5000</v>
      </c>
      <c r="H30" s="361">
        <f>SUM(H12:H29)</f>
        <v>0</v>
      </c>
      <c r="I30" s="309" t="s">
        <v>37</v>
      </c>
      <c r="J30" s="294">
        <f>SUM(J12:J29)</f>
        <v>300</v>
      </c>
      <c r="K30" s="361">
        <f>SUM(K12:K29)</f>
        <v>0</v>
      </c>
      <c r="L30" s="309" t="s">
        <v>37</v>
      </c>
      <c r="M30" s="266">
        <f>SUM(M12:M29)</f>
        <v>4050</v>
      </c>
      <c r="N30" s="361">
        <f>SUM(N12:O29)</f>
        <v>0</v>
      </c>
      <c r="O30" s="174"/>
      <c r="P30" s="311" t="s">
        <v>37</v>
      </c>
      <c r="Q30" s="294">
        <f>SUM(Q10:Q19)</f>
        <v>600</v>
      </c>
      <c r="R30" s="361">
        <f>SUM(R12:R14)</f>
        <v>0</v>
      </c>
    </row>
    <row r="31" spans="1:18" x14ac:dyDescent="0.15">
      <c r="A31" s="541"/>
      <c r="B31" s="171"/>
      <c r="C31" s="172"/>
      <c r="D31" s="173"/>
      <c r="E31" s="368"/>
      <c r="F31" s="172"/>
      <c r="G31" s="173"/>
      <c r="H31" s="368"/>
      <c r="I31" s="172"/>
      <c r="J31" s="105"/>
      <c r="K31" s="368"/>
      <c r="L31" s="172"/>
      <c r="M31" s="105"/>
      <c r="N31" s="368"/>
      <c r="O31" s="175"/>
      <c r="P31" s="178" t="s">
        <v>38</v>
      </c>
      <c r="Q31" s="179"/>
      <c r="R31" s="369">
        <f>E30+H30+K30+N30+R30</f>
        <v>0</v>
      </c>
    </row>
    <row r="32" spans="1:18" ht="13.35" customHeight="1" x14ac:dyDescent="0.15">
      <c r="B32" s="106" t="s">
        <v>79</v>
      </c>
    </row>
    <row r="33" spans="2:18" ht="13.35" customHeight="1" x14ac:dyDescent="0.15">
      <c r="B33" s="234" t="s">
        <v>308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2:18" ht="13.35" customHeight="1" x14ac:dyDescent="0.15">
      <c r="B34" s="106" t="s">
        <v>309</v>
      </c>
    </row>
    <row r="35" spans="2:18" ht="13.35" customHeight="1" x14ac:dyDescent="0.15">
      <c r="B35" s="106" t="s">
        <v>310</v>
      </c>
    </row>
  </sheetData>
  <mergeCells count="26">
    <mergeCell ref="L14:L15"/>
    <mergeCell ref="O8:R8"/>
    <mergeCell ref="N6:R7"/>
    <mergeCell ref="L5:M5"/>
    <mergeCell ref="J7:K7"/>
    <mergeCell ref="H5:I5"/>
    <mergeCell ref="C7:G7"/>
    <mergeCell ref="N5:R5"/>
    <mergeCell ref="H6:I6"/>
    <mergeCell ref="L6:M6"/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</mergeCells>
  <phoneticPr fontId="2"/>
  <conditionalFormatting sqref="E14">
    <cfRule type="cellIs" dxfId="17" priority="1" stopIfTrue="1" operator="greaterThan">
      <formula>4900</formula>
    </cfRule>
  </conditionalFormatting>
  <conditionalFormatting sqref="E15">
    <cfRule type="cellIs" dxfId="16" priority="31" stopIfTrue="1" operator="greaterThan">
      <formula>1050</formula>
    </cfRule>
  </conditionalFormatting>
  <conditionalFormatting sqref="E16">
    <cfRule type="cellIs" dxfId="15" priority="30" stopIfTrue="1" operator="greaterThan">
      <formula>950</formula>
    </cfRule>
  </conditionalFormatting>
  <conditionalFormatting sqref="E19">
    <cfRule type="cellIs" dxfId="14" priority="29" stopIfTrue="1" operator="greaterThan">
      <formula>1700</formula>
    </cfRule>
  </conditionalFormatting>
  <conditionalFormatting sqref="E20">
    <cfRule type="cellIs" dxfId="13" priority="28" stopIfTrue="1" operator="greaterThan">
      <formula>1700</formula>
    </cfRule>
  </conditionalFormatting>
  <conditionalFormatting sqref="H12 N12 E12:E13 R12:R30 E17:E18 K17:K18 H17:H30 N17:N30 E21:E30 K21:K30">
    <cfRule type="expression" dxfId="12" priority="33" stopIfTrue="1">
      <formula>D12&lt;E12</formula>
    </cfRule>
  </conditionalFormatting>
  <conditionalFormatting sqref="H13">
    <cfRule type="cellIs" dxfId="11" priority="27" stopIfTrue="1" operator="greaterThan">
      <formula>3800</formula>
    </cfRule>
  </conditionalFormatting>
  <conditionalFormatting sqref="H14">
    <cfRule type="cellIs" dxfId="10" priority="26" stopIfTrue="1" operator="greaterThan">
      <formula>100</formula>
    </cfRule>
  </conditionalFormatting>
  <conditionalFormatting sqref="H15">
    <cfRule type="cellIs" dxfId="9" priority="25" stopIfTrue="1" operator="greaterThan">
      <formula>50</formula>
    </cfRule>
  </conditionalFormatting>
  <conditionalFormatting sqref="H16">
    <cfRule type="cellIs" dxfId="8" priority="24" stopIfTrue="1" operator="greaterThan">
      <formula>150</formula>
    </cfRule>
  </conditionalFormatting>
  <conditionalFormatting sqref="K12:K13">
    <cfRule type="expression" dxfId="7" priority="6" stopIfTrue="1">
      <formula>J12&lt;K12</formula>
    </cfRule>
  </conditionalFormatting>
  <conditionalFormatting sqref="K14">
    <cfRule type="cellIs" dxfId="6" priority="2" stopIfTrue="1" operator="greaterThan">
      <formula>700</formula>
    </cfRule>
  </conditionalFormatting>
  <conditionalFormatting sqref="K15:K16">
    <cfRule type="cellIs" dxfId="5" priority="5" stopIfTrue="1" operator="greaterThan">
      <formula>100</formula>
    </cfRule>
  </conditionalFormatting>
  <conditionalFormatting sqref="K19:K20">
    <cfRule type="cellIs" dxfId="4" priority="4" stopIfTrue="1" operator="greaterThan">
      <formula>750</formula>
    </cfRule>
  </conditionalFormatting>
  <conditionalFormatting sqref="N13">
    <cfRule type="cellIs" dxfId="3" priority="7" stopIfTrue="1" operator="greaterThan">
      <formula>2000</formula>
    </cfRule>
  </conditionalFormatting>
  <conditionalFormatting sqref="N14">
    <cfRule type="cellIs" dxfId="2" priority="18" stopIfTrue="1" operator="greaterThan">
      <formula>200</formula>
    </cfRule>
  </conditionalFormatting>
  <conditionalFormatting sqref="N15">
    <cfRule type="cellIs" dxfId="1" priority="17" stopIfTrue="1" operator="greaterThan">
      <formula>50</formula>
    </cfRule>
  </conditionalFormatting>
  <conditionalFormatting sqref="N16">
    <cfRule type="cellIs" dxfId="0" priority="16" stopIfTrue="1" operator="greaterThan">
      <formula>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aoy005</cp:lastModifiedBy>
  <cp:lastPrinted>2025-05-13T03:49:02Z</cp:lastPrinted>
  <dcterms:created xsi:type="dcterms:W3CDTF">2001-05-19T01:27:28Z</dcterms:created>
  <dcterms:modified xsi:type="dcterms:W3CDTF">2025-05-13T03:49:26Z</dcterms:modified>
</cp:coreProperties>
</file>