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45" windowWidth="15315" windowHeight="9555" tabRatio="804" firstSheet="1" activeTab="1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山形市・上山市!$A$1:$R$37</definedName>
    <definedName name="_xlnm.Print_Area" localSheetId="7">酒田・飽海・東田川!$A$1:$R$36</definedName>
    <definedName name="_xlnm.Print_Area" localSheetId="4">新庄・最上!$A$1:$R$32</definedName>
    <definedName name="_xlnm.Print_Area" localSheetId="6">長井・西置賜!$A$1:$R$30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東根・村山・尾花沢・北村山!$A$1:$R$36</definedName>
    <definedName name="_xlnm.Print_Area" localSheetId="5">米沢・南陽・東置賜!$A$1:$R$36</definedName>
  </definedNames>
  <calcPr calcId="145621"/>
</workbook>
</file>

<file path=xl/calcChain.xml><?xml version="1.0" encoding="utf-8"?>
<calcChain xmlns="http://schemas.openxmlformats.org/spreadsheetml/2006/main">
  <c r="B2" i="2" l="1"/>
  <c r="B2" i="3"/>
  <c r="M33" i="10" l="1"/>
  <c r="J6" i="2" l="1"/>
  <c r="B2" i="8" l="1"/>
  <c r="B2" i="7"/>
  <c r="B2" i="6"/>
  <c r="B2" i="5"/>
  <c r="B2" i="4"/>
  <c r="A2" i="10"/>
  <c r="K18" i="7" l="1"/>
  <c r="K5" i="10" l="1"/>
  <c r="H5" i="10"/>
  <c r="F5" i="10"/>
  <c r="H6" i="2"/>
  <c r="D5" i="10"/>
  <c r="A5" i="10"/>
  <c r="E15" i="2" l="1"/>
  <c r="E17" i="10" s="1"/>
  <c r="M14" i="10"/>
  <c r="L14" i="10"/>
  <c r="F14" i="10"/>
  <c r="J18" i="7" l="1"/>
  <c r="H11" i="10" s="1"/>
  <c r="Q17" i="5"/>
  <c r="L9" i="10" s="1"/>
  <c r="H27" i="2"/>
  <c r="G23" i="10" s="1"/>
  <c r="E15" i="3"/>
  <c r="E18" i="10" s="1"/>
  <c r="G27" i="3"/>
  <c r="H27" i="3"/>
  <c r="D26" i="1"/>
  <c r="D8" i="10" s="1"/>
  <c r="E26" i="1"/>
  <c r="E8" i="10" s="1"/>
  <c r="G26" i="1"/>
  <c r="F8" i="10" s="1"/>
  <c r="H26" i="1"/>
  <c r="G8" i="10" s="1"/>
  <c r="J26" i="1"/>
  <c r="H8" i="10" s="1"/>
  <c r="K26" i="1"/>
  <c r="I8" i="10" s="1"/>
  <c r="M26" i="1"/>
  <c r="J8" i="10" s="1"/>
  <c r="N26" i="1"/>
  <c r="K8" i="10" s="1"/>
  <c r="Q26" i="1"/>
  <c r="L8" i="10" s="1"/>
  <c r="R26" i="1"/>
  <c r="M8" i="10" s="1"/>
  <c r="D32" i="1"/>
  <c r="D14" i="10" s="1"/>
  <c r="E32" i="1"/>
  <c r="E14" i="10" s="1"/>
  <c r="G32" i="1"/>
  <c r="H32" i="1"/>
  <c r="G14" i="10" s="1"/>
  <c r="J32" i="1"/>
  <c r="H14" i="10" s="1"/>
  <c r="K32" i="1"/>
  <c r="I14" i="10" s="1"/>
  <c r="M32" i="1"/>
  <c r="J14" i="10" s="1"/>
  <c r="N32" i="1"/>
  <c r="K14" i="10" s="1"/>
  <c r="Q32" i="1"/>
  <c r="R32" i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A6" i="6"/>
  <c r="E6" i="6"/>
  <c r="H6" i="6"/>
  <c r="J6" i="6"/>
  <c r="N6" i="6"/>
  <c r="C7" i="6"/>
  <c r="C8" i="6"/>
  <c r="H8" i="6"/>
  <c r="J8" i="6"/>
  <c r="D16" i="6"/>
  <c r="D16" i="10" s="1"/>
  <c r="E16" i="6"/>
  <c r="E16" i="10" s="1"/>
  <c r="G16" i="6"/>
  <c r="F16" i="10" s="1"/>
  <c r="H16" i="6"/>
  <c r="G16" i="10" s="1"/>
  <c r="M16" i="6"/>
  <c r="J16" i="10" s="1"/>
  <c r="N16" i="6"/>
  <c r="K16" i="10" s="1"/>
  <c r="Q16" i="6"/>
  <c r="L16" i="10" s="1"/>
  <c r="R16" i="6"/>
  <c r="M16" i="10" s="1"/>
  <c r="D25" i="6"/>
  <c r="D28" i="10" s="1"/>
  <c r="E25" i="6"/>
  <c r="E28" i="10" s="1"/>
  <c r="G25" i="6"/>
  <c r="F28" i="10" s="1"/>
  <c r="H25" i="6"/>
  <c r="G28" i="10" s="1"/>
  <c r="M25" i="6"/>
  <c r="J28" i="10" s="1"/>
  <c r="N25" i="6"/>
  <c r="K28" i="10" s="1"/>
  <c r="Q25" i="6"/>
  <c r="L28" i="10" s="1"/>
  <c r="R25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G30" i="8"/>
  <c r="F10" i="10" s="1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7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7" i="3"/>
  <c r="D19" i="10" s="1"/>
  <c r="E27" i="3"/>
  <c r="E19" i="10" s="1"/>
  <c r="K27" i="3"/>
  <c r="M27" i="3"/>
  <c r="J19" i="10" s="1"/>
  <c r="N27" i="3"/>
  <c r="K19" i="10" s="1"/>
  <c r="Q27" i="3"/>
  <c r="L19" i="10" s="1"/>
  <c r="R27" i="3"/>
  <c r="M19" i="10" s="1"/>
  <c r="D33" i="3"/>
  <c r="D25" i="10" s="1"/>
  <c r="B25" i="10" s="1"/>
  <c r="E33" i="3"/>
  <c r="E25" i="10" s="1"/>
  <c r="C25" i="10" s="1"/>
  <c r="A6" i="5"/>
  <c r="E6" i="5"/>
  <c r="H6" i="5"/>
  <c r="J6" i="5"/>
  <c r="N6" i="5"/>
  <c r="C7" i="5"/>
  <c r="C8" i="5"/>
  <c r="H8" i="5"/>
  <c r="J8" i="5"/>
  <c r="D17" i="5"/>
  <c r="D9" i="10" s="1"/>
  <c r="E17" i="5"/>
  <c r="E9" i="10" s="1"/>
  <c r="G17" i="5"/>
  <c r="F9" i="10" s="1"/>
  <c r="H17" i="5"/>
  <c r="G9" i="10" s="1"/>
  <c r="J17" i="5"/>
  <c r="H9" i="10" s="1"/>
  <c r="K17" i="5"/>
  <c r="I9" i="10" s="1"/>
  <c r="M17" i="5"/>
  <c r="J9" i="10" s="1"/>
  <c r="N17" i="5"/>
  <c r="K9" i="10" s="1"/>
  <c r="R17" i="5"/>
  <c r="M9" i="10" s="1"/>
  <c r="D23" i="5"/>
  <c r="D20" i="10" s="1"/>
  <c r="E23" i="5"/>
  <c r="E20" i="10" s="1"/>
  <c r="G23" i="5"/>
  <c r="F20" i="10" s="1"/>
  <c r="H23" i="5"/>
  <c r="G20" i="10" s="1"/>
  <c r="J23" i="5"/>
  <c r="H20" i="10" s="1"/>
  <c r="K23" i="5"/>
  <c r="I20" i="10" s="1"/>
  <c r="M23" i="5"/>
  <c r="J20" i="10" s="1"/>
  <c r="N23" i="5"/>
  <c r="K20" i="10" s="1"/>
  <c r="Q23" i="5"/>
  <c r="L20" i="10" s="1"/>
  <c r="R23" i="5"/>
  <c r="M20" i="10" s="1"/>
  <c r="D32" i="5"/>
  <c r="D27" i="10" s="1"/>
  <c r="E32" i="5"/>
  <c r="E27" i="10" s="1"/>
  <c r="G32" i="5"/>
  <c r="F27" i="10" s="1"/>
  <c r="H32" i="5"/>
  <c r="G27" i="10" s="1"/>
  <c r="M32" i="5"/>
  <c r="J27" i="10" s="1"/>
  <c r="N32" i="5"/>
  <c r="K27" i="10" s="1"/>
  <c r="Q32" i="5"/>
  <c r="L27" i="10" s="1"/>
  <c r="R32" i="5"/>
  <c r="M27" i="10" s="1"/>
  <c r="R33" i="1"/>
  <c r="R33" i="5"/>
  <c r="R22" i="2"/>
  <c r="C19" i="10" l="1"/>
  <c r="C17" i="10"/>
  <c r="R22" i="3"/>
  <c r="E34" i="3"/>
  <c r="R16" i="2"/>
  <c r="B19" i="10"/>
  <c r="B15" i="10"/>
  <c r="R28" i="3"/>
  <c r="C15" i="10"/>
  <c r="C18" i="10"/>
  <c r="I31" i="10"/>
  <c r="C23" i="10"/>
  <c r="C13" i="10"/>
  <c r="R24" i="5"/>
  <c r="C9" i="10"/>
  <c r="C27" i="10"/>
  <c r="C20" i="10"/>
  <c r="C28" i="10"/>
  <c r="C16" i="10"/>
  <c r="R26" i="6"/>
  <c r="B28" i="10"/>
  <c r="R17" i="6"/>
  <c r="L8" i="6" s="1"/>
  <c r="B16" i="10"/>
  <c r="C26" i="10"/>
  <c r="R15" i="4"/>
  <c r="R29" i="4"/>
  <c r="C12" i="10"/>
  <c r="M31" i="10"/>
  <c r="K31" i="10"/>
  <c r="R32" i="7"/>
  <c r="B26" i="10"/>
  <c r="R16" i="3"/>
  <c r="L31" i="10"/>
  <c r="H31" i="10"/>
  <c r="R18" i="5"/>
  <c r="D31" i="10"/>
  <c r="R36" i="2"/>
  <c r="C24" i="10"/>
  <c r="G31" i="10"/>
  <c r="R28" i="2"/>
  <c r="B13" i="10"/>
  <c r="L21" i="10"/>
  <c r="C11" i="10"/>
  <c r="B29" i="10"/>
  <c r="C30" i="10"/>
  <c r="M21" i="10"/>
  <c r="F31" i="10"/>
  <c r="C29" i="10"/>
  <c r="R25" i="7"/>
  <c r="B30" i="10"/>
  <c r="E31" i="10"/>
  <c r="C14" i="10"/>
  <c r="G21" i="10"/>
  <c r="G33" i="10" s="1"/>
  <c r="I21" i="10"/>
  <c r="I33" i="10" s="1"/>
  <c r="J31" i="10"/>
  <c r="B23" i="10"/>
  <c r="B14" i="10"/>
  <c r="B12" i="10"/>
  <c r="B9" i="10"/>
  <c r="R19" i="7"/>
  <c r="B10" i="10"/>
  <c r="B11" i="10"/>
  <c r="B20" i="10"/>
  <c r="D21" i="10"/>
  <c r="D33" i="10" s="1"/>
  <c r="B18" i="10"/>
  <c r="B17" i="10"/>
  <c r="J21" i="10"/>
  <c r="F21" i="10"/>
  <c r="B24" i="10"/>
  <c r="B8" i="10"/>
  <c r="B27" i="10"/>
  <c r="R31" i="8"/>
  <c r="L8" i="8" s="1"/>
  <c r="K10" i="10"/>
  <c r="K21" i="10" s="1"/>
  <c r="K33" i="10" s="1"/>
  <c r="C8" i="10"/>
  <c r="H21" i="10"/>
  <c r="R27" i="1"/>
  <c r="L8" i="1" s="1"/>
  <c r="E21" i="10"/>
  <c r="C10" i="10" l="1"/>
  <c r="L8" i="3"/>
  <c r="E33" i="10"/>
  <c r="L8" i="5"/>
  <c r="L8" i="4"/>
  <c r="C31" i="10"/>
  <c r="F33" i="10"/>
  <c r="L33" i="10"/>
  <c r="H33" i="10"/>
  <c r="B31" i="10"/>
  <c r="L8" i="2"/>
  <c r="L8" i="7"/>
  <c r="J33" i="10"/>
  <c r="C21" i="10"/>
  <c r="B21" i="10"/>
  <c r="C33" i="10" l="1"/>
  <c r="I5" i="10" s="1"/>
  <c r="B33" i="10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<sst xmlns="http://schemas.openxmlformats.org/spreadsheetml/2006/main" count="1047" uniqueCount="356">
  <si>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</si>
  <si>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</si>
  <si>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</si>
  <si>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</si>
  <si>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</si>
  <si>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</si>
  <si>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</si>
  <si>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</si>
  <si>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</si>
  <si>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</si>
  <si>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</si>
  <si>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</si>
  <si>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</si>
  <si>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</si>
  <si>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</si>
  <si>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</si>
  <si>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</si>
  <si>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</si>
  <si>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</si>
  <si>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</si>
  <si>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</si>
  <si>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</si>
  <si>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</si>
  <si>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</si>
  <si>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</si>
  <si>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</si>
  <si>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</si>
  <si>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</si>
  <si>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</si>
  <si>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</si>
  <si>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</si>
  <si>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</si>
  <si>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</si>
  <si>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</si>
  <si>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</si>
  <si>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毎日蔵王</t>
  </si>
  <si>
    <t>元木</t>
  </si>
  <si>
    <t>西山形</t>
  </si>
  <si>
    <t>漆山</t>
  </si>
  <si>
    <t>南山形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</si>
  <si>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</si>
  <si>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</si>
  <si>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</si>
  <si>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</si>
  <si>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</si>
  <si>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</si>
  <si>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</si>
  <si>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</si>
  <si>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</si>
  <si>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天童北部</t>
  </si>
  <si>
    <t>天童</t>
  </si>
  <si>
    <t>読天童北</t>
  </si>
  <si>
    <t>天童南部</t>
  </si>
  <si>
    <t>読天童南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</si>
  <si>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</si>
  <si>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</si>
  <si>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</si>
  <si>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</si>
  <si>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</si>
  <si>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</si>
  <si>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</si>
  <si>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</si>
  <si>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</si>
  <si>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</si>
  <si>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</si>
  <si>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</si>
  <si>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</si>
  <si>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</si>
  <si>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</si>
  <si>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</si>
  <si>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</si>
  <si>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</si>
  <si>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</si>
  <si>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</si>
  <si>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</si>
  <si>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</si>
  <si>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</si>
  <si>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</si>
  <si>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</si>
  <si>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</si>
  <si>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</si>
  <si>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</si>
  <si>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</si>
  <si>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</si>
  <si>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</si>
  <si>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</si>
  <si>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尾花沢市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</si>
  <si>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</si>
  <si>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</si>
  <si>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</si>
  <si>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</si>
  <si>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</si>
  <si>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</si>
  <si>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</si>
  <si>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</si>
  <si>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</si>
  <si>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</si>
  <si>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</si>
  <si>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</si>
  <si>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</si>
  <si>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</si>
  <si>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</si>
  <si>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大滝・合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</si>
  <si>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</si>
  <si>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</si>
  <si>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</si>
  <si>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</si>
  <si>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</si>
  <si>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</si>
  <si>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</si>
  <si>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</si>
  <si>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</si>
  <si>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</si>
  <si>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　米　沢　市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</si>
  <si>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</si>
  <si>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</si>
  <si>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</si>
  <si>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</si>
  <si>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</si>
  <si>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</si>
  <si>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</si>
  <si>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</si>
  <si>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</si>
  <si>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</si>
  <si>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</si>
  <si>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</si>
  <si>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</si>
  <si>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</si>
  <si>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小松・合</t>
  </si>
  <si>
    <t>小松</t>
  </si>
  <si>
    <t>長井市・西置賜郡</t>
  </si>
  <si>
    <t>長井市</t>
  </si>
  <si>
    <t>長井中央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</si>
  <si>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</si>
  <si>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</si>
  <si>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</si>
  <si>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</si>
  <si>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</si>
  <si>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</si>
  <si>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</si>
  <si>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</si>
  <si>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</si>
  <si>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</si>
  <si>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</si>
  <si>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</si>
  <si>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</si>
  <si>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</si>
  <si>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</si>
  <si>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</si>
  <si>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</si>
  <si>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</si>
  <si>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</si>
  <si>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</si>
  <si>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</si>
  <si>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</si>
  <si>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</si>
  <si>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</si>
  <si>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</si>
  <si>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</si>
  <si>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</si>
  <si>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</si>
  <si>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</si>
  <si>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</si>
  <si>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</si>
  <si>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</si>
  <si>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</si>
  <si>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</si>
  <si>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</si>
  <si>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</si>
  <si>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</si>
  <si>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</si>
  <si>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</si>
  <si>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</si>
  <si>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</si>
  <si>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</si>
  <si>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</si>
  <si>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</si>
  <si>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</si>
  <si>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</si>
  <si>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</si>
  <si>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</si>
  <si>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</si>
  <si>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山新小松</t>
    <rPh sb="0" eb="1">
      <t>ヤマ</t>
    </rPh>
    <rPh sb="1" eb="2">
      <t>シン</t>
    </rPh>
    <rPh sb="2" eb="4">
      <t>コマツ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</si>
  <si>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</si>
  <si>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</si>
  <si>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</si>
  <si>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</si>
  <si>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</si>
  <si>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●＜山新東根中央＞河北町山王地区を含む。　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4" eb="25">
      <t>ヤマ</t>
    </rPh>
    <rPh sb="25" eb="26">
      <t>シン</t>
    </rPh>
    <rPh sb="26" eb="29">
      <t>オバナザワ</t>
    </rPh>
    <rPh sb="30" eb="32">
      <t>ムラヤマ</t>
    </rPh>
    <rPh sb="32" eb="33">
      <t>シ</t>
    </rPh>
    <rPh sb="33" eb="35">
      <t>ゴジュウ</t>
    </rPh>
    <rPh sb="35" eb="36">
      <t>サワ</t>
    </rPh>
    <rPh sb="36" eb="38">
      <t>チク</t>
    </rPh>
    <rPh sb="39" eb="40">
      <t>フク</t>
    </rPh>
    <phoneticPr fontId="2"/>
  </si>
  <si>
    <t>●＜山新長崎＞天童市寺津、蔵増地区を取扱。　●＜毎日長崎＞山形市大郷地区を含む、天童市寺津地区を取扱。　●＜山新左沢＞寒河江市柴橋木の沢地区を含む。</t>
    <rPh sb="42" eb="43">
      <t>シ</t>
    </rPh>
    <rPh sb="65" eb="66">
      <t>キ</t>
    </rPh>
    <rPh sb="67" eb="68">
      <t>サワ</t>
    </rPh>
    <rPh sb="68" eb="70">
      <t>チク</t>
    </rPh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</si>
  <si>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</si>
  <si>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</si>
  <si>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</si>
  <si>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</si>
  <si>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</si>
  <si>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</si>
  <si>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</si>
  <si>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</si>
  <si>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</si>
  <si>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東田川</t>
    <rPh sb="0" eb="3">
      <t>ヒガシタガワ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</si>
  <si>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</si>
  <si>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</si>
  <si>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</si>
  <si>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</si>
  <si>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</si>
  <si>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</si>
  <si>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</si>
  <si>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</si>
  <si>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</si>
  <si>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</si>
  <si>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</si>
  <si>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</si>
  <si>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</si>
  <si>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</si>
  <si>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</si>
  <si>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</si>
  <si>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</si>
  <si>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</si>
  <si>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</si>
  <si>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</si>
  <si>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</si>
  <si>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蔵王</t>
    <rPh sb="0" eb="2">
      <t>ザオウ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</si>
  <si>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</si>
  <si>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</si>
  <si>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●＜山新椿＞飯豊町中津川地区を含む。　　　　　　　　　　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</si>
  <si>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</si>
  <si>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</si>
  <si>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</si>
  <si>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</si>
  <si>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</si>
  <si>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</si>
  <si>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</si>
  <si>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</si>
  <si>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</si>
  <si>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</si>
  <si>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</si>
  <si>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</si>
  <si>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</si>
  <si>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</si>
  <si>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</si>
  <si>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</si>
  <si>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</si>
  <si>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</si>
  <si>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長井に統合</t>
    <rPh sb="0" eb="2">
      <t>ナガイ</t>
    </rPh>
    <rPh sb="3" eb="5">
      <t>トウゴウ</t>
    </rPh>
    <phoneticPr fontId="2"/>
  </si>
  <si>
    <t>鶴岡東部</t>
    <rPh sb="0" eb="2">
      <t>ツルオカ</t>
    </rPh>
    <rPh sb="2" eb="4">
      <t>トウブ</t>
    </rPh>
    <phoneticPr fontId="2"/>
  </si>
  <si>
    <t>鮎貝・合</t>
    <phoneticPr fontId="2"/>
  </si>
  <si>
    <t>白鷹に統合</t>
    <rPh sb="0" eb="2">
      <t>シラタカ</t>
    </rPh>
    <rPh sb="3" eb="5">
      <t>トウゴウ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</si>
  <si>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</si>
  <si>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</si>
  <si>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</si>
  <si>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</si>
  <si>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</si>
  <si>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</si>
  <si>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</si>
  <si>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</si>
  <si>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</si>
  <si>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</si>
  <si>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</si>
  <si>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</si>
  <si>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</si>
  <si>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※西山形に統合</t>
    <rPh sb="1" eb="2">
      <t>ニシ</t>
    </rPh>
    <rPh sb="2" eb="4">
      <t>ヤマガタ</t>
    </rPh>
    <rPh sb="5" eb="7">
      <t>トウゴウ</t>
    </rPh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</si>
  <si>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</si>
  <si>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</si>
  <si>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</si>
  <si>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</si>
  <si>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</si>
  <si>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</si>
  <si>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</si>
  <si>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</si>
  <si>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</si>
  <si>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</si>
  <si>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</si>
  <si>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</si>
  <si>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</si>
  <si>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</si>
  <si>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</si>
  <si>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</si>
  <si>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</si>
  <si>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</si>
  <si>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</si>
  <si>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</si>
  <si>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</si>
  <si>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</si>
  <si>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</si>
  <si>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</si>
  <si>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</si>
  <si>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</si>
  <si>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</si>
  <si>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</si>
  <si>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</si>
  <si>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</si>
  <si>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</si>
  <si>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</si>
  <si>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</si>
  <si>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</si>
  <si>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●＜朝日新庄＞最上郡舟形町を取扱。　　　　　　●＜読売新庄＞最上郡舟形町を取扱。　　　　　　●＜毎日新庄＞最上郡舟形町を含む。</t>
    <rPh sb="35" eb="36">
      <t>マチ</t>
    </rPh>
    <rPh sb="48" eb="50">
      <t>マイニチ</t>
    </rPh>
    <rPh sb="50" eb="52">
      <t>シンジョウ</t>
    </rPh>
    <rPh sb="53" eb="55">
      <t>モガミ</t>
    </rPh>
    <rPh sb="55" eb="56">
      <t>グン</t>
    </rPh>
    <rPh sb="56" eb="59">
      <t>フナガタマチ</t>
    </rPh>
    <rPh sb="60" eb="61">
      <t>フク</t>
    </rPh>
    <phoneticPr fontId="2"/>
  </si>
  <si>
    <t>●＜朝日高畠＞＜朝日赤湯＞産経の部数を含む。　　　　※朝日西大塚は朝日長井・読売西大塚は読売南陽の取扱い。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9" eb="32">
      <t>ニシオオツカ</t>
    </rPh>
    <rPh sb="33" eb="35">
      <t>アサヒ</t>
    </rPh>
    <rPh sb="35" eb="36">
      <t>ナガ</t>
    </rPh>
    <rPh sb="36" eb="37">
      <t>イ</t>
    </rPh>
    <rPh sb="38" eb="40">
      <t>ヨミウリ</t>
    </rPh>
    <rPh sb="40" eb="41">
      <t>ニシ</t>
    </rPh>
    <rPh sb="41" eb="43">
      <t>オオツカ</t>
    </rPh>
    <rPh sb="44" eb="46">
      <t>ヨミウリ</t>
    </rPh>
    <rPh sb="46" eb="48">
      <t>ナンヨウ</t>
    </rPh>
    <rPh sb="49" eb="50">
      <t>ト</t>
    </rPh>
    <rPh sb="50" eb="51">
      <t>アツカ</t>
    </rPh>
    <phoneticPr fontId="2"/>
  </si>
  <si>
    <t>●＜朝日米沢西部・米沢東部＞産経の部数を含む。     ●＜山新・朝日・読売糠野目・＞川西町吉島地区を含む。</t>
    <rPh sb="33" eb="35">
      <t>アサヒ</t>
    </rPh>
    <rPh sb="36" eb="38">
      <t>ヨミウリ</t>
    </rPh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</si>
  <si>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</si>
  <si>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</si>
  <si>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</si>
  <si>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</si>
  <si>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</si>
  <si>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</si>
  <si>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</si>
  <si>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</si>
  <si>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</si>
  <si>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</si>
  <si>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</si>
  <si>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</si>
  <si>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</si>
  <si>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</si>
  <si>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</si>
  <si>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</si>
  <si>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</si>
  <si>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</si>
  <si>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</si>
  <si>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</si>
  <si>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● ＜読売長崎＞山形市中野・船町地区（100）、天童市寺津・藤内新田地区（50）を取扱。　●＜読売左沢＞朝日町(２５０)を取扱。●＜朝日天童＞産経の部数を含む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</si>
  <si>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</si>
  <si>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</si>
  <si>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</si>
  <si>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</si>
  <si>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●＜山新鶴岡北・鶴岡西・鶴岡東＞毎日新聞も含む。●＜山新鶴岡南＞旧櫛引町、旧朝日村を取扱。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2" eb="33">
      <t>キュウ</t>
    </rPh>
    <rPh sb="37" eb="38">
      <t>キュウ</t>
    </rPh>
    <phoneticPr fontId="2"/>
  </si>
  <si>
    <t>●＜朝日鶴岡＞三川町、旧櫛引町、旧朝日村、旧羽黒町をそれぞれ取扱。●＜山新藤島＞三川町押切・横山地区の一部を含む。●＜読売藤島＞庄内町、三川町を取扱。</t>
    <rPh sb="43" eb="45">
      <t>オシキリ</t>
    </rPh>
    <rPh sb="46" eb="48">
      <t>ヨコヤマ</t>
    </rPh>
    <rPh sb="48" eb="50">
      <t>チク</t>
    </rPh>
    <rPh sb="64" eb="65">
      <t>ショウ</t>
    </rPh>
    <rPh sb="65" eb="66">
      <t>ナイ</t>
    </rPh>
    <phoneticPr fontId="2"/>
  </si>
  <si>
    <t>天童南</t>
    <rPh sb="0" eb="2">
      <t>テンドウ</t>
    </rPh>
    <rPh sb="2" eb="3">
      <t>ミナミ</t>
    </rPh>
    <phoneticPr fontId="2"/>
  </si>
  <si>
    <t>天童蔵増</t>
    <rPh sb="0" eb="2">
      <t>テンドウ</t>
    </rPh>
    <rPh sb="2" eb="3">
      <t>クラ</t>
    </rPh>
    <rPh sb="3" eb="4">
      <t>ゾウ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</si>
  <si>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</si>
  <si>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</si>
  <si>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</si>
  <si>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</si>
  <si>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</si>
  <si>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</si>
  <si>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</si>
  <si>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</si>
  <si>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</si>
  <si>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●＜山新酒田＞八幡町、松山町、平田町を取扱。　　●＜読売酒田北部＞八幡町を取扱。　　●＜読売酒田南部＞松山町（150）、平田町（300）を取扱。</t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</si>
  <si>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</si>
  <si>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</si>
  <si>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●＜毎日藤島＞三川町、旧羽黒町の一部を含む。</t>
    <rPh sb="2" eb="4">
      <t>マイニチ</t>
    </rPh>
    <rPh sb="4" eb="6">
      <t>フジシマ</t>
    </rPh>
    <rPh sb="7" eb="8">
      <t>ミカワ</t>
    </rPh>
    <rPh sb="8" eb="9">
      <t>カワ</t>
    </rPh>
    <rPh sb="9" eb="10">
      <t>マチ</t>
    </rPh>
    <rPh sb="11" eb="12">
      <t>キュウ</t>
    </rPh>
    <rPh sb="12" eb="14">
      <t>ハグロ</t>
    </rPh>
    <rPh sb="14" eb="15">
      <t>マチ</t>
    </rPh>
    <rPh sb="16" eb="18">
      <t>イチブ</t>
    </rPh>
    <rPh sb="19" eb="20">
      <t>フク</t>
    </rPh>
    <phoneticPr fontId="2"/>
  </si>
  <si>
    <t>日経</t>
    <rPh sb="0" eb="2">
      <t>ニッケイ</t>
    </rPh>
    <phoneticPr fontId="2"/>
  </si>
  <si>
    <t>日経</t>
    <phoneticPr fontId="2"/>
  </si>
  <si>
    <t>(鶴岡5150）</t>
    <rPh sb="1" eb="3">
      <t>ツルオカ</t>
    </rPh>
    <phoneticPr fontId="2"/>
  </si>
  <si>
    <t>(櫛引1500）</t>
    <rPh sb="1" eb="3">
      <t>クシビキ</t>
    </rPh>
    <phoneticPr fontId="2"/>
  </si>
  <si>
    <t>（朝日1250）</t>
    <rPh sb="1" eb="3">
      <t>アサヒ</t>
    </rPh>
    <phoneticPr fontId="2"/>
  </si>
  <si>
    <t>（鶴岡4700）</t>
    <rPh sb="1" eb="3">
      <t>ツルオカ</t>
    </rPh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</si>
  <si>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</si>
  <si>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（鶴岡2450）</t>
    <rPh sb="1" eb="3">
      <t>ツルオカ</t>
    </rPh>
    <phoneticPr fontId="2"/>
  </si>
  <si>
    <t>●＜読売長井＞飯豊町を取扱。　　　　　●＜山新今泉＞川西町大塚地区一部と飯豊町添川地区を含む。</t>
    <rPh sb="26" eb="28">
      <t>カワニシ</t>
    </rPh>
    <rPh sb="28" eb="29">
      <t>マチ</t>
    </rPh>
    <rPh sb="29" eb="31">
      <t>オオツカ</t>
    </rPh>
    <rPh sb="31" eb="33">
      <t>チク</t>
    </rPh>
    <rPh sb="33" eb="35">
      <t>イチブ</t>
    </rPh>
    <phoneticPr fontId="2"/>
  </si>
  <si>
    <t>●＜朝日酒田南部＞松山、平田町を取扱。●＜山新酒田・八幡＞朝日、毎日、日経新聞を含む。●＜酒田四中前・砂越＞毎日新聞を含む。</t>
    <rPh sb="2" eb="4">
      <t>アサヒ</t>
    </rPh>
    <rPh sb="4" eb="6">
      <t>サカタ</t>
    </rPh>
    <rPh sb="6" eb="8">
      <t>ナンブ</t>
    </rPh>
    <rPh sb="9" eb="11">
      <t>マツヤマ</t>
    </rPh>
    <rPh sb="12" eb="14">
      <t>ヒラタ</t>
    </rPh>
    <rPh sb="14" eb="15">
      <t>マチ</t>
    </rPh>
    <rPh sb="16" eb="18">
      <t>トリアツカイ</t>
    </rPh>
    <phoneticPr fontId="2"/>
  </si>
  <si>
    <t>●＜山新余目＞酒田市新堀地区及び毎日新聞も含む。●＜朝日余目＞産経を含む。●＜山新狩川＞余目町大和地区、毎日新聞も含む。</t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</si>
  <si>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</si>
  <si>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</si>
  <si>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2020年9月1日現在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</si>
  <si>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</si>
  <si>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●＜山新津谷＞鮭川村米地区を含む。　　※＜山新富沢＞山新最上で取扱。　　　●＜山新舟形＞毎日新聞を含む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1" eb="22">
      <t>ヤマ</t>
    </rPh>
    <rPh sb="22" eb="23">
      <t>シン</t>
    </rPh>
    <rPh sb="23" eb="25">
      <t>トミザワ</t>
    </rPh>
    <rPh sb="26" eb="27">
      <t>ヤマ</t>
    </rPh>
    <rPh sb="27" eb="28">
      <t>シン</t>
    </rPh>
    <rPh sb="28" eb="29">
      <t>サイ</t>
    </rPh>
    <rPh sb="29" eb="30">
      <t>カミ</t>
    </rPh>
    <rPh sb="31" eb="33">
      <t>トリアツカ</t>
    </rPh>
    <rPh sb="39" eb="41">
      <t>ヤマシン</t>
    </rPh>
    <rPh sb="41" eb="43">
      <t>フナガタ</t>
    </rPh>
    <rPh sb="44" eb="46">
      <t>マイニチ</t>
    </rPh>
    <rPh sb="46" eb="48">
      <t>シンブン</t>
    </rPh>
    <rPh sb="49" eb="5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</si>
</sst>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&quot;（&quot;aaa&quot;）&quot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1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15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8" fillId="0" borderId="30" xfId="1" applyFont="1" applyBorder="1" applyAlignment="1">
      <alignment vertical="center" textRotation="255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3" fillId="0" borderId="31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38" fontId="5" fillId="0" borderId="34" xfId="1" applyFont="1" applyBorder="1" applyAlignment="1">
      <alignment vertical="top" textRotation="255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/>
    </xf>
    <xf numFmtId="0" fontId="3" fillId="0" borderId="2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5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36" xfId="0" applyFont="1" applyBorder="1" applyAlignment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38" fontId="10" fillId="0" borderId="22" xfId="1" applyFont="1" applyBorder="1" applyAlignment="1">
      <alignment horizontal="distributed" vertical="top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5" fillId="0" borderId="22" xfId="1" applyFont="1" applyBorder="1" applyAlignment="1">
      <alignment vertical="top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8" fontId="10" fillId="0" borderId="31" xfId="1" applyFont="1" applyBorder="1" applyAlignment="1">
      <alignment horizontal="distributed" vertical="top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7" xfId="1" applyFont="1" applyBorder="1" applyProtection="1"/>
    <xf numFmtId="38" fontId="5" fillId="0" borderId="13" xfId="1" applyFont="1" applyBorder="1" applyAlignment="1">
      <alignment horizontal="center" vertical="center" textRotation="255"/>
    </xf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/>
    <xf numFmtId="0" fontId="0" fillId="0" borderId="55" xfId="0" applyFont="1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0" fillId="0" borderId="12" xfId="1" applyFont="1" applyBorder="1"/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1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74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4" fillId="0" borderId="37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37" xfId="1" applyFont="1" applyFill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18" xfId="1" applyFont="1" applyFill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73" xfId="0" applyFont="1" applyBorder="1" applyAlignment="1" applyProtection="1">
      <alignment horizontal="distributed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0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distributed" vertical="center"/>
    </xf>
    <xf numFmtId="0" fontId="3" fillId="0" borderId="71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5" fillId="0" borderId="31" xfId="1" applyFont="1" applyBorder="1" applyAlignment="1" applyProtection="1">
      <alignment vertical="top" textRotation="255"/>
    </xf>
    <xf numFmtId="38" fontId="10" fillId="0" borderId="34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distributed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vertical="center"/>
    </xf>
    <xf numFmtId="3" fontId="28" fillId="0" borderId="7" xfId="0" applyNumberFormat="1" applyFont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47" xfId="0" applyBorder="1" applyAlignment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22" xfId="1" applyFont="1" applyBorder="1" applyAlignment="1">
      <alignment vertical="center" textRotation="255"/>
    </xf>
    <xf numFmtId="38" fontId="0" fillId="0" borderId="22" xfId="1" applyFont="1" applyBorder="1" applyAlignment="1">
      <alignment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13" xfId="1" applyFont="1" applyBorder="1" applyAlignment="1" applyProtection="1">
      <alignment vertical="top" textRotation="255"/>
    </xf>
    <xf numFmtId="38" fontId="0" fillId="0" borderId="16" xfId="1" applyFont="1" applyBorder="1" applyAlignment="1" applyProtection="1">
      <alignment vertical="top" textRotation="255"/>
    </xf>
    <xf numFmtId="38" fontId="0" fillId="0" borderId="25" xfId="1" applyFont="1" applyBorder="1" applyAlignment="1" applyProtection="1">
      <alignment vertical="top" textRotation="255"/>
    </xf>
    <xf numFmtId="0" fontId="0" fillId="0" borderId="12" xfId="0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36" xfId="0" applyBorder="1" applyAlignment="1" applyProtection="1"/>
    <xf numFmtId="0" fontId="0" fillId="0" borderId="47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top" textRotation="255"/>
    </xf>
    <xf numFmtId="0" fontId="0" fillId="0" borderId="22" xfId="0" applyBorder="1" applyAlignment="1" applyProtection="1">
      <alignment vertical="top" textRotation="255"/>
    </xf>
    <xf numFmtId="0" fontId="0" fillId="0" borderId="12" xfId="0" applyBorder="1" applyAlignment="1" applyProtection="1">
      <alignment vertical="top" textRotation="255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/>
    <cellStyle name="桁区切り" xfId="1" builtinId="6"/>
    <cellStyle name="桁区切り 2" xfId="3"/>
    <cellStyle name="標準" xfId="0" builtinId="0"/>
  </cellStyles>
  <dxfs count="30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/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"/>
  <sheetViews>
    <sheetView showGridLines="0" showZeros="0" zoomScaleNormal="75" workbookViewId="0">
      <selection activeCell="A5" sqref="A5:C5"/>
    </sheetView>
  </sheetViews>
  <sheetFormatPr defaultRowHeight="13.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>
      <c r="A1" s="447" t="s">
        <v>294</v>
      </c>
      <c r="B1" s="448"/>
      <c r="C1" s="448"/>
      <c r="D1" s="439" t="s">
        <v>249</v>
      </c>
      <c r="E1" s="440"/>
      <c r="F1" s="440"/>
      <c r="G1" s="440"/>
      <c r="H1" s="440"/>
      <c r="I1" s="440"/>
      <c r="J1" s="441"/>
      <c r="L1" s="14"/>
    </row>
    <row r="2" spans="1:118" ht="20.100000000000001" customHeight="1" thickBot="1">
      <c r="A2" s="438" t="str">
        <f>山形市・上山市!B2</f>
        <v>2020年9月1日現在</v>
      </c>
      <c r="B2" s="438"/>
      <c r="C2" s="438"/>
      <c r="D2" s="442"/>
      <c r="E2" s="443"/>
      <c r="F2" s="443"/>
      <c r="G2" s="443"/>
      <c r="H2" s="443"/>
      <c r="I2" s="443"/>
      <c r="J2" s="444"/>
      <c r="L2" s="30"/>
    </row>
    <row r="3" spans="1:118" ht="7.5" customHeight="1">
      <c r="A3" s="245"/>
      <c r="B3" s="245"/>
      <c r="C3" s="245"/>
    </row>
    <row r="4" spans="1:118" s="13" customFormat="1" ht="18.75" customHeight="1">
      <c r="A4" s="451" t="s">
        <v>160</v>
      </c>
      <c r="B4" s="452"/>
      <c r="C4" s="453"/>
      <c r="D4" s="449" t="s">
        <v>1</v>
      </c>
      <c r="E4" s="450"/>
      <c r="F4" s="449" t="s">
        <v>2</v>
      </c>
      <c r="G4" s="450"/>
      <c r="H4" s="224" t="s">
        <v>3</v>
      </c>
      <c r="I4" s="449" t="s">
        <v>5</v>
      </c>
      <c r="J4" s="455"/>
      <c r="K4" s="434" t="s">
        <v>6</v>
      </c>
      <c r="L4" s="434"/>
      <c r="M4" s="434"/>
    </row>
    <row r="5" spans="1:118" s="13" customFormat="1" ht="27.75" customHeight="1">
      <c r="A5" s="454">
        <f>山形市・上山市!A6</f>
        <v>0</v>
      </c>
      <c r="B5" s="446"/>
      <c r="C5" s="446"/>
      <c r="D5" s="445">
        <f>山形市・上山市!E6</f>
        <v>0</v>
      </c>
      <c r="E5" s="446"/>
      <c r="F5" s="456">
        <f>山形市・上山市!F5</f>
        <v>0</v>
      </c>
      <c r="G5" s="457"/>
      <c r="H5" s="243">
        <f>山形市・上山市!J6</f>
        <v>0</v>
      </c>
      <c r="I5" s="458">
        <f>C33</f>
        <v>0</v>
      </c>
      <c r="J5" s="459"/>
      <c r="K5" s="435">
        <f>山形市・上山市!N6</f>
        <v>0</v>
      </c>
      <c r="L5" s="436"/>
      <c r="M5" s="437"/>
    </row>
    <row r="6" spans="1:118" s="226" customFormat="1" ht="11.25" customHeight="1">
      <c r="A6" s="423" t="s">
        <v>264</v>
      </c>
      <c r="B6" s="425" t="s">
        <v>265</v>
      </c>
      <c r="C6" s="426"/>
      <c r="D6" s="429" t="s">
        <v>266</v>
      </c>
      <c r="E6" s="430"/>
      <c r="F6" s="433" t="s">
        <v>158</v>
      </c>
      <c r="G6" s="421"/>
      <c r="H6" s="418" t="s">
        <v>159</v>
      </c>
      <c r="I6" s="421"/>
      <c r="J6" s="418" t="s">
        <v>267</v>
      </c>
      <c r="K6" s="419"/>
      <c r="L6" s="418" t="s">
        <v>292</v>
      </c>
      <c r="M6" s="421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</row>
    <row r="7" spans="1:118" s="227" customFormat="1" ht="11.25" customHeight="1">
      <c r="A7" s="424"/>
      <c r="B7" s="427"/>
      <c r="C7" s="428"/>
      <c r="D7" s="431"/>
      <c r="E7" s="432"/>
      <c r="F7" s="430"/>
      <c r="G7" s="422"/>
      <c r="H7" s="422"/>
      <c r="I7" s="422"/>
      <c r="J7" s="420"/>
      <c r="K7" s="420"/>
      <c r="L7" s="422"/>
      <c r="M7" s="422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</row>
    <row r="8" spans="1:118" s="13" customFormat="1" ht="18" customHeight="1">
      <c r="A8" s="246" t="s">
        <v>268</v>
      </c>
      <c r="B8" s="247">
        <f>D8+F8+H8+J8+L8</f>
        <v>82300</v>
      </c>
      <c r="C8" s="248">
        <f>E8+G8+I8+K8+M8</f>
        <v>0</v>
      </c>
      <c r="D8" s="229">
        <f>山形市・上山市!D26</f>
        <v>42350</v>
      </c>
      <c r="E8" s="248">
        <f>山形市・上山市!E26</f>
        <v>0</v>
      </c>
      <c r="F8" s="230">
        <f>山形市・上山市!G26</f>
        <v>16150</v>
      </c>
      <c r="G8" s="269">
        <f>山形市・上山市!H26</f>
        <v>0</v>
      </c>
      <c r="H8" s="230">
        <f>山形市・上山市!J26</f>
        <v>6350</v>
      </c>
      <c r="I8" s="269">
        <f>山形市・上山市!K26</f>
        <v>0</v>
      </c>
      <c r="J8" s="230">
        <f>山形市・上山市!M26</f>
        <v>13050</v>
      </c>
      <c r="K8" s="269">
        <f>山形市・上山市!N26</f>
        <v>0</v>
      </c>
      <c r="L8" s="230">
        <f>山形市・上山市!Q26</f>
        <v>4400</v>
      </c>
      <c r="M8" s="269">
        <f>山形市・上山市!R26</f>
        <v>0</v>
      </c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</row>
    <row r="9" spans="1:118" s="13" customFormat="1" ht="18" customHeight="1">
      <c r="A9" s="249" t="s">
        <v>269</v>
      </c>
      <c r="B9" s="247">
        <f t="shared" ref="B9:B20" si="0">D9+F9+H9+J9+L9</f>
        <v>24500</v>
      </c>
      <c r="C9" s="248">
        <f t="shared" ref="C9:C20" si="1">E9+G9+I9+K9+M9</f>
        <v>0</v>
      </c>
      <c r="D9" s="232">
        <f>米沢・南陽・東置賜!D17</f>
        <v>11400</v>
      </c>
      <c r="E9" s="266">
        <f>米沢・南陽・東置賜!E17</f>
        <v>0</v>
      </c>
      <c r="F9" s="232">
        <f>米沢・南陽・東置賜!G17</f>
        <v>4150</v>
      </c>
      <c r="G9" s="266">
        <f>米沢・南陽・東置賜!H17</f>
        <v>0</v>
      </c>
      <c r="H9" s="232">
        <f>米沢・南陽・東置賜!J17</f>
        <v>2250</v>
      </c>
      <c r="I9" s="266">
        <f>米沢・南陽・東置賜!K17</f>
        <v>0</v>
      </c>
      <c r="J9" s="232">
        <f>米沢・南陽・東置賜!M17</f>
        <v>5900</v>
      </c>
      <c r="K9" s="266">
        <f>米沢・南陽・東置賜!N17</f>
        <v>0</v>
      </c>
      <c r="L9" s="232">
        <f>米沢・南陽・東置賜!Q17</f>
        <v>800</v>
      </c>
      <c r="M9" s="266">
        <f>米沢・南陽・東置賜!R17</f>
        <v>0</v>
      </c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</row>
    <row r="10" spans="1:118" s="13" customFormat="1" ht="18" customHeight="1">
      <c r="A10" s="249" t="s">
        <v>270</v>
      </c>
      <c r="B10" s="247">
        <f t="shared" si="0"/>
        <v>38200</v>
      </c>
      <c r="C10" s="248">
        <f t="shared" si="1"/>
        <v>0</v>
      </c>
      <c r="D10" s="232">
        <f>鶴岡!D30</f>
        <v>25550</v>
      </c>
      <c r="E10" s="266">
        <f>鶴岡!E30</f>
        <v>0</v>
      </c>
      <c r="F10" s="232">
        <f>鶴岡!G30</f>
        <v>6150</v>
      </c>
      <c r="G10" s="266">
        <f>鶴岡!H30</f>
        <v>0</v>
      </c>
      <c r="H10" s="232">
        <f>鶴岡!J30</f>
        <v>450</v>
      </c>
      <c r="I10" s="266">
        <f>鶴岡!K30</f>
        <v>0</v>
      </c>
      <c r="J10" s="232">
        <f>鶴岡!M30</f>
        <v>5100</v>
      </c>
      <c r="K10" s="266">
        <f>鶴岡!N30</f>
        <v>0</v>
      </c>
      <c r="L10" s="232">
        <f>鶴岡!Q30</f>
        <v>950</v>
      </c>
      <c r="M10" s="266">
        <f>鶴岡!R30</f>
        <v>0</v>
      </c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</row>
    <row r="11" spans="1:118" s="13" customFormat="1" ht="18" customHeight="1">
      <c r="A11" s="249" t="s">
        <v>271</v>
      </c>
      <c r="B11" s="247">
        <f t="shared" si="0"/>
        <v>29800</v>
      </c>
      <c r="C11" s="248">
        <f t="shared" si="1"/>
        <v>0</v>
      </c>
      <c r="D11" s="232">
        <f>酒田・飽海・東田川!D18</f>
        <v>19300</v>
      </c>
      <c r="E11" s="266">
        <f>酒田・飽海・東田川!E18</f>
        <v>0</v>
      </c>
      <c r="F11" s="232">
        <f>酒田・飽海・東田川!G18</f>
        <v>3250</v>
      </c>
      <c r="G11" s="266">
        <f>酒田・飽海・東田川!H18</f>
        <v>0</v>
      </c>
      <c r="H11" s="232">
        <f>酒田・飽海・東田川!J18</f>
        <v>0</v>
      </c>
      <c r="I11" s="266">
        <f>酒田・飽海・東田川!K18</f>
        <v>0</v>
      </c>
      <c r="J11" s="232">
        <f>酒田・飽海・東田川!M18</f>
        <v>6700</v>
      </c>
      <c r="K11" s="266">
        <f>酒田・飽海・東田川!N18</f>
        <v>0</v>
      </c>
      <c r="L11" s="232">
        <f>酒田・飽海・東田川!Q18</f>
        <v>550</v>
      </c>
      <c r="M11" s="266">
        <f>酒田・飽海・東田川!R18</f>
        <v>0</v>
      </c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</row>
    <row r="12" spans="1:118" s="13" customFormat="1" ht="18" customHeight="1">
      <c r="A12" s="249" t="s">
        <v>272</v>
      </c>
      <c r="B12" s="247">
        <f t="shared" si="0"/>
        <v>11900</v>
      </c>
      <c r="C12" s="248">
        <f t="shared" si="1"/>
        <v>0</v>
      </c>
      <c r="D12" s="232">
        <f>新庄・最上!D14</f>
        <v>6450</v>
      </c>
      <c r="E12" s="266">
        <f>新庄・最上!E14</f>
        <v>0</v>
      </c>
      <c r="F12" s="232">
        <f>新庄・最上!G14</f>
        <v>3100</v>
      </c>
      <c r="G12" s="266">
        <f>新庄・最上!H14</f>
        <v>0</v>
      </c>
      <c r="H12" s="232">
        <f>新庄・最上!J14</f>
        <v>700</v>
      </c>
      <c r="I12" s="266">
        <f>新庄・最上!K14</f>
        <v>0</v>
      </c>
      <c r="J12" s="232">
        <f>新庄・最上!M14</f>
        <v>1400</v>
      </c>
      <c r="K12" s="266">
        <f>新庄・最上!N14</f>
        <v>0</v>
      </c>
      <c r="L12" s="232">
        <f>新庄・最上!Q14</f>
        <v>250</v>
      </c>
      <c r="M12" s="266">
        <f>新庄・最上!R14</f>
        <v>0</v>
      </c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</row>
    <row r="13" spans="1:118" s="13" customFormat="1" ht="18" customHeight="1">
      <c r="A13" s="249" t="s">
        <v>273</v>
      </c>
      <c r="B13" s="247">
        <f t="shared" si="0"/>
        <v>13250</v>
      </c>
      <c r="C13" s="248">
        <f t="shared" si="1"/>
        <v>0</v>
      </c>
      <c r="D13" s="232">
        <f>'天童・寒河江・東、西村山郡'!D21</f>
        <v>8550</v>
      </c>
      <c r="E13" s="266">
        <f>'天童・寒河江・東、西村山郡'!E21</f>
        <v>0</v>
      </c>
      <c r="F13" s="232">
        <f>'天童・寒河江・東、西村山郡'!G21</f>
        <v>1000</v>
      </c>
      <c r="G13" s="266">
        <f>'天童・寒河江・東、西村山郡'!H21</f>
        <v>0</v>
      </c>
      <c r="H13" s="232">
        <f>'天童・寒河江・東、西村山郡'!J21</f>
        <v>250</v>
      </c>
      <c r="I13" s="266">
        <f>'天童・寒河江・東、西村山郡'!K21</f>
        <v>0</v>
      </c>
      <c r="J13" s="232">
        <f>'天童・寒河江・東、西村山郡'!M21</f>
        <v>2850</v>
      </c>
      <c r="K13" s="266">
        <f>'天童・寒河江・東、西村山郡'!N21</f>
        <v>0</v>
      </c>
      <c r="L13" s="232">
        <f>'天童・寒河江・東、西村山郡'!Q21</f>
        <v>600</v>
      </c>
      <c r="M13" s="266">
        <f>'天童・寒河江・東、西村山郡'!R21</f>
        <v>0</v>
      </c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</row>
    <row r="14" spans="1:118" s="13" customFormat="1" ht="18" customHeight="1">
      <c r="A14" s="249" t="s">
        <v>274</v>
      </c>
      <c r="B14" s="247">
        <f t="shared" si="0"/>
        <v>9600</v>
      </c>
      <c r="C14" s="248">
        <f t="shared" si="1"/>
        <v>0</v>
      </c>
      <c r="D14" s="232">
        <f>山形市・上山市!D32</f>
        <v>5400</v>
      </c>
      <c r="E14" s="266">
        <f>山形市・上山市!E32</f>
        <v>0</v>
      </c>
      <c r="F14" s="232">
        <f>山形市・上山市!G32</f>
        <v>1700</v>
      </c>
      <c r="G14" s="266">
        <f>山形市・上山市!H32</f>
        <v>0</v>
      </c>
      <c r="H14" s="232">
        <f>山形市・上山市!J32</f>
        <v>1000</v>
      </c>
      <c r="I14" s="266">
        <f>山形市・上山市!K32</f>
        <v>0</v>
      </c>
      <c r="J14" s="232">
        <f>山形市・上山市!M32</f>
        <v>1250</v>
      </c>
      <c r="K14" s="266">
        <f>山形市・上山市!N32</f>
        <v>0</v>
      </c>
      <c r="L14" s="232">
        <f>山形市・上山市!Q32</f>
        <v>250</v>
      </c>
      <c r="M14" s="266">
        <f>山形市・上山市!R32</f>
        <v>0</v>
      </c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</row>
    <row r="15" spans="1:118" s="13" customFormat="1" ht="18" customHeight="1">
      <c r="A15" s="249" t="s">
        <v>275</v>
      </c>
      <c r="B15" s="247">
        <f t="shared" si="0"/>
        <v>8250</v>
      </c>
      <c r="C15" s="248">
        <f t="shared" si="1"/>
        <v>0</v>
      </c>
      <c r="D15" s="232">
        <f>東根・村山・尾花沢・北村山!D21</f>
        <v>6000</v>
      </c>
      <c r="E15" s="266">
        <f>東根・村山・尾花沢・北村山!E21</f>
        <v>0</v>
      </c>
      <c r="F15" s="232">
        <f>東根・村山・尾花沢・北村山!G21</f>
        <v>1050</v>
      </c>
      <c r="G15" s="266">
        <f>東根・村山・尾花沢・北村山!H21</f>
        <v>0</v>
      </c>
      <c r="H15" s="232">
        <f>東根・村山・尾花沢・北村山!J21</f>
        <v>150</v>
      </c>
      <c r="I15" s="266">
        <f>東根・村山・尾花沢・北村山!K21</f>
        <v>0</v>
      </c>
      <c r="J15" s="232">
        <f>東根・村山・尾花沢・北村山!M21</f>
        <v>850</v>
      </c>
      <c r="K15" s="266">
        <f>東根・村山・尾花沢・北村山!N21</f>
        <v>0</v>
      </c>
      <c r="L15" s="232">
        <f>東根・村山・尾花沢・北村山!Q21</f>
        <v>200</v>
      </c>
      <c r="M15" s="266">
        <f>東根・村山・尾花沢・北村山!R21</f>
        <v>0</v>
      </c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</row>
    <row r="16" spans="1:118" s="13" customFormat="1" ht="18" customHeight="1">
      <c r="A16" s="249" t="s">
        <v>276</v>
      </c>
      <c r="B16" s="247">
        <f t="shared" si="0"/>
        <v>8700</v>
      </c>
      <c r="C16" s="248">
        <f t="shared" si="1"/>
        <v>0</v>
      </c>
      <c r="D16" s="232">
        <f>長井・西置賜!D16</f>
        <v>4100</v>
      </c>
      <c r="E16" s="266">
        <f>長井・西置賜!E16</f>
        <v>0</v>
      </c>
      <c r="F16" s="232">
        <f>長井・西置賜!G16</f>
        <v>1450</v>
      </c>
      <c r="G16" s="266">
        <f>長井・西置賜!H16</f>
        <v>0</v>
      </c>
      <c r="H16" s="232"/>
      <c r="I16" s="266"/>
      <c r="J16" s="232">
        <f>長井・西置賜!M16</f>
        <v>2850</v>
      </c>
      <c r="K16" s="266">
        <f>長井・西置賜!N16</f>
        <v>0</v>
      </c>
      <c r="L16" s="232">
        <f>長井・西置賜!Q16</f>
        <v>300</v>
      </c>
      <c r="M16" s="266">
        <f>長井・西置賜!R16</f>
        <v>0</v>
      </c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</row>
    <row r="17" spans="1:118" s="13" customFormat="1" ht="18" customHeight="1">
      <c r="A17" s="249" t="s">
        <v>277</v>
      </c>
      <c r="B17" s="247">
        <f t="shared" si="0"/>
        <v>16600</v>
      </c>
      <c r="C17" s="248">
        <f t="shared" si="1"/>
        <v>0</v>
      </c>
      <c r="D17" s="232">
        <f>'天童・寒河江・東、西村山郡'!D15</f>
        <v>9900</v>
      </c>
      <c r="E17" s="266">
        <f>'天童・寒河江・東、西村山郡'!E15</f>
        <v>0</v>
      </c>
      <c r="F17" s="232">
        <f>'天童・寒河江・東、西村山郡'!G15</f>
        <v>2400</v>
      </c>
      <c r="G17" s="266">
        <f>'天童・寒河江・東、西村山郡'!H15</f>
        <v>0</v>
      </c>
      <c r="H17" s="232">
        <f>'天童・寒河江・東、西村山郡'!J15</f>
        <v>950</v>
      </c>
      <c r="I17" s="266">
        <f>'天童・寒河江・東、西村山郡'!K15</f>
        <v>0</v>
      </c>
      <c r="J17" s="232">
        <f>'天童・寒河江・東、西村山郡'!M15</f>
        <v>2800</v>
      </c>
      <c r="K17" s="266">
        <f>'天童・寒河江・東、西村山郡'!N15</f>
        <v>0</v>
      </c>
      <c r="L17" s="232">
        <f>'天童・寒河江・東、西村山郡'!Q15</f>
        <v>550</v>
      </c>
      <c r="M17" s="266">
        <f>'天童・寒河江・東、西村山郡'!R15</f>
        <v>0</v>
      </c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</row>
    <row r="18" spans="1:118" s="13" customFormat="1" ht="18" customHeight="1">
      <c r="A18" s="249" t="s">
        <v>278</v>
      </c>
      <c r="B18" s="247">
        <f t="shared" si="0"/>
        <v>11950</v>
      </c>
      <c r="C18" s="248">
        <f t="shared" si="1"/>
        <v>0</v>
      </c>
      <c r="D18" s="232">
        <f>東根・村山・尾花沢・北村山!D15</f>
        <v>7950</v>
      </c>
      <c r="E18" s="266">
        <f>東根・村山・尾花沢・北村山!E15</f>
        <v>0</v>
      </c>
      <c r="F18" s="232">
        <f>東根・村山・尾花沢・北村山!G15</f>
        <v>1450</v>
      </c>
      <c r="G18" s="266">
        <f>東根・村山・尾花沢・北村山!H15</f>
        <v>0</v>
      </c>
      <c r="H18" s="232">
        <f>東根・村山・尾花沢・北村山!J15</f>
        <v>0</v>
      </c>
      <c r="I18" s="266">
        <f>東根・村山・尾花沢・北村山!K15</f>
        <v>0</v>
      </c>
      <c r="J18" s="232">
        <f>東根・村山・尾花沢・北村山!M15</f>
        <v>2250</v>
      </c>
      <c r="K18" s="266">
        <f>東根・村山・尾花沢・北村山!N15</f>
        <v>0</v>
      </c>
      <c r="L18" s="232">
        <f>東根・村山・尾花沢・北村山!Q15</f>
        <v>300</v>
      </c>
      <c r="M18" s="266">
        <f>東根・村山・尾花沢・北村山!R15</f>
        <v>0</v>
      </c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</row>
    <row r="19" spans="1:118" s="13" customFormat="1" ht="18" customHeight="1">
      <c r="A19" s="249" t="s">
        <v>279</v>
      </c>
      <c r="B19" s="247">
        <f t="shared" si="0"/>
        <v>5000</v>
      </c>
      <c r="C19" s="248">
        <f t="shared" si="1"/>
        <v>0</v>
      </c>
      <c r="D19" s="232">
        <f>東根・村山・尾花沢・北村山!D27</f>
        <v>4100</v>
      </c>
      <c r="E19" s="266">
        <f>東根・村山・尾花沢・北村山!E27</f>
        <v>0</v>
      </c>
      <c r="F19" s="232"/>
      <c r="G19" s="266"/>
      <c r="H19" s="232"/>
      <c r="I19" s="266"/>
      <c r="J19" s="232">
        <f>東根・村山・尾花沢・北村山!M27</f>
        <v>800</v>
      </c>
      <c r="K19" s="266">
        <f>東根・村山・尾花沢・北村山!N27</f>
        <v>0</v>
      </c>
      <c r="L19" s="232">
        <f>東根・村山・尾花沢・北村山!Q27</f>
        <v>100</v>
      </c>
      <c r="M19" s="266">
        <f>東根・村山・尾花沢・北村山!R27</f>
        <v>0</v>
      </c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</row>
    <row r="20" spans="1:118" s="13" customFormat="1" ht="18" customHeight="1">
      <c r="A20" s="250" t="s">
        <v>280</v>
      </c>
      <c r="B20" s="247">
        <f t="shared" si="0"/>
        <v>10100</v>
      </c>
      <c r="C20" s="248">
        <f t="shared" si="1"/>
        <v>0</v>
      </c>
      <c r="D20" s="234">
        <f>米沢・南陽・東置賜!D23</f>
        <v>5600</v>
      </c>
      <c r="E20" s="266">
        <f>米沢・南陽・東置賜!E23</f>
        <v>0</v>
      </c>
      <c r="F20" s="233">
        <f>米沢・南陽・東置賜!G23</f>
        <v>1400</v>
      </c>
      <c r="G20" s="266">
        <f>米沢・南陽・東置賜!H23</f>
        <v>0</v>
      </c>
      <c r="H20" s="233">
        <f>米沢・南陽・東置賜!J23</f>
        <v>800</v>
      </c>
      <c r="I20" s="266">
        <f>米沢・南陽・東置賜!K23</f>
        <v>0</v>
      </c>
      <c r="J20" s="233">
        <f>米沢・南陽・東置賜!M23</f>
        <v>2050</v>
      </c>
      <c r="K20" s="266">
        <f>米沢・南陽・東置賜!N23</f>
        <v>0</v>
      </c>
      <c r="L20" s="233">
        <f>米沢・南陽・東置賜!Q23</f>
        <v>250</v>
      </c>
      <c r="M20" s="266">
        <f>米沢・南陽・東置賜!R23</f>
        <v>0</v>
      </c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</row>
    <row r="21" spans="1:118" s="13" customFormat="1" ht="18" customHeight="1">
      <c r="A21" s="251" t="s">
        <v>281</v>
      </c>
      <c r="B21" s="252">
        <f>D21+F21+H21+J21+L21</f>
        <v>270150</v>
      </c>
      <c r="C21" s="253">
        <f>E21+G21+I21+K21+M21</f>
        <v>0</v>
      </c>
      <c r="D21" s="235">
        <f t="shared" ref="D21:M21" si="2">SUM(D8:D20)</f>
        <v>156650</v>
      </c>
      <c r="E21" s="267">
        <f t="shared" si="2"/>
        <v>0</v>
      </c>
      <c r="F21" s="235">
        <f t="shared" si="2"/>
        <v>43250</v>
      </c>
      <c r="G21" s="267">
        <f t="shared" si="2"/>
        <v>0</v>
      </c>
      <c r="H21" s="235">
        <f t="shared" si="2"/>
        <v>12900</v>
      </c>
      <c r="I21" s="267">
        <f t="shared" si="2"/>
        <v>0</v>
      </c>
      <c r="J21" s="235">
        <f>SUM(J8:J20)</f>
        <v>47850</v>
      </c>
      <c r="K21" s="267">
        <f t="shared" si="2"/>
        <v>0</v>
      </c>
      <c r="L21" s="235">
        <f t="shared" si="2"/>
        <v>9500</v>
      </c>
      <c r="M21" s="267">
        <f t="shared" si="2"/>
        <v>0</v>
      </c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</row>
    <row r="22" spans="1:118" s="13" customFormat="1" ht="7.5" customHeight="1">
      <c r="A22" s="262"/>
      <c r="B22" s="254"/>
      <c r="C22" s="255"/>
      <c r="D22" s="237"/>
      <c r="E22" s="238"/>
      <c r="F22" s="236"/>
      <c r="G22" s="238"/>
      <c r="H22" s="236"/>
      <c r="I22" s="270"/>
      <c r="J22" s="236"/>
      <c r="K22" s="270"/>
      <c r="L22" s="236"/>
      <c r="M22" s="270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</row>
    <row r="23" spans="1:118" s="13" customFormat="1" ht="18" customHeight="1">
      <c r="A23" s="244" t="s">
        <v>282</v>
      </c>
      <c r="B23" s="247">
        <f>D23+F23+H23+J23+L23</f>
        <v>7150</v>
      </c>
      <c r="C23" s="248">
        <f>E23+G23+I23+K23+M23</f>
        <v>0</v>
      </c>
      <c r="D23" s="229">
        <f>'天童・寒河江・東、西村山郡'!D27</f>
        <v>4550</v>
      </c>
      <c r="E23" s="266">
        <f>'天童・寒河江・東、西村山郡'!E27</f>
        <v>0</v>
      </c>
      <c r="F23" s="229">
        <f>'天童・寒河江・東、西村山郡'!G27</f>
        <v>700</v>
      </c>
      <c r="G23" s="266">
        <f>'天童・寒河江・東、西村山郡'!H27</f>
        <v>0</v>
      </c>
      <c r="H23" s="229">
        <f>'天童・寒河江・東、西村山郡'!J27</f>
        <v>500</v>
      </c>
      <c r="I23" s="266">
        <f>'天童・寒河江・東、西村山郡'!K27</f>
        <v>0</v>
      </c>
      <c r="J23" s="229">
        <f>'天童・寒河江・東、西村山郡'!M27</f>
        <v>1250</v>
      </c>
      <c r="K23" s="266">
        <f>'天童・寒河江・東、西村山郡'!N27</f>
        <v>0</v>
      </c>
      <c r="L23" s="229">
        <f>'天童・寒河江・東、西村山郡'!Q27</f>
        <v>150</v>
      </c>
      <c r="M23" s="266">
        <f>'天童・寒河江・東、西村山郡'!R27</f>
        <v>0</v>
      </c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</row>
    <row r="24" spans="1:118" s="13" customFormat="1" ht="18" customHeight="1">
      <c r="A24" s="249" t="s">
        <v>283</v>
      </c>
      <c r="B24" s="247">
        <f t="shared" ref="B24:B30" si="3">D24+F24+H24+J24+L24</f>
        <v>12800</v>
      </c>
      <c r="C24" s="248">
        <f t="shared" ref="C24:C30" si="4">E24+G24+I24+K24+M24</f>
        <v>0</v>
      </c>
      <c r="D24" s="232">
        <f>'天童・寒河江・東、西村山郡'!D35</f>
        <v>9000</v>
      </c>
      <c r="E24" s="266">
        <f>'天童・寒河江・東、西村山郡'!E35</f>
        <v>0</v>
      </c>
      <c r="F24" s="232">
        <f>'天童・寒河江・東、西村山郡'!G35</f>
        <v>1000</v>
      </c>
      <c r="G24" s="266">
        <f>'天童・寒河江・東、西村山郡'!H35</f>
        <v>0</v>
      </c>
      <c r="H24" s="232">
        <f>'天童・寒河江・東、西村山郡'!J35</f>
        <v>300</v>
      </c>
      <c r="I24" s="266">
        <f>'天童・寒河江・東、西村山郡'!K35</f>
        <v>0</v>
      </c>
      <c r="J24" s="232">
        <f>'天童・寒河江・東、西村山郡'!M35</f>
        <v>2350</v>
      </c>
      <c r="K24" s="266">
        <f>'天童・寒河江・東、西村山郡'!N35</f>
        <v>0</v>
      </c>
      <c r="L24" s="232">
        <f>'天童・寒河江・東、西村山郡'!Q35</f>
        <v>150</v>
      </c>
      <c r="M24" s="266">
        <f>'天童・寒河江・東、西村山郡'!R35</f>
        <v>0</v>
      </c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</row>
    <row r="25" spans="1:118" s="13" customFormat="1" ht="18" customHeight="1">
      <c r="A25" s="249" t="s">
        <v>284</v>
      </c>
      <c r="B25" s="247">
        <f t="shared" si="3"/>
        <v>2000</v>
      </c>
      <c r="C25" s="248">
        <f t="shared" si="4"/>
        <v>0</v>
      </c>
      <c r="D25" s="232">
        <f>東根・村山・尾花沢・北村山!D33</f>
        <v>2000</v>
      </c>
      <c r="E25" s="266">
        <f>東根・村山・尾花沢・北村山!E33</f>
        <v>0</v>
      </c>
      <c r="F25" s="239"/>
      <c r="G25" s="266"/>
      <c r="H25" s="239"/>
      <c r="I25" s="266"/>
      <c r="J25" s="239"/>
      <c r="K25" s="266"/>
      <c r="L25" s="239"/>
      <c r="M25" s="266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</row>
    <row r="26" spans="1:118" s="13" customFormat="1" ht="18" customHeight="1">
      <c r="A26" s="249" t="s">
        <v>285</v>
      </c>
      <c r="B26" s="247">
        <f t="shared" si="3"/>
        <v>10200</v>
      </c>
      <c r="C26" s="248">
        <f t="shared" si="4"/>
        <v>0</v>
      </c>
      <c r="D26" s="232">
        <f>新庄・最上!D28</f>
        <v>9700</v>
      </c>
      <c r="E26" s="266">
        <f>新庄・最上!E28</f>
        <v>0</v>
      </c>
      <c r="F26" s="232">
        <f>新庄・最上!G28</f>
        <v>200</v>
      </c>
      <c r="G26" s="266">
        <f>新庄・最上!H28</f>
        <v>0</v>
      </c>
      <c r="H26" s="232"/>
      <c r="I26" s="266"/>
      <c r="J26" s="232">
        <f>新庄・最上!M28</f>
        <v>300</v>
      </c>
      <c r="K26" s="266">
        <f>新庄・最上!N28</f>
        <v>0</v>
      </c>
      <c r="L26" s="232"/>
      <c r="M26" s="266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</row>
    <row r="27" spans="1:118" s="13" customFormat="1" ht="18" customHeight="1">
      <c r="A27" s="249" t="s">
        <v>286</v>
      </c>
      <c r="B27" s="247">
        <f t="shared" si="3"/>
        <v>11400</v>
      </c>
      <c r="C27" s="248">
        <f t="shared" si="4"/>
        <v>0</v>
      </c>
      <c r="D27" s="232">
        <f>米沢・南陽・東置賜!D32</f>
        <v>7450</v>
      </c>
      <c r="E27" s="266">
        <f>米沢・南陽・東置賜!E32</f>
        <v>0</v>
      </c>
      <c r="F27" s="232">
        <f>米沢・南陽・東置賜!G32</f>
        <v>1600</v>
      </c>
      <c r="G27" s="266">
        <f>米沢・南陽・東置賜!H32</f>
        <v>0</v>
      </c>
      <c r="H27" s="232"/>
      <c r="I27" s="266"/>
      <c r="J27" s="232">
        <f>米沢・南陽・東置賜!M32</f>
        <v>2150</v>
      </c>
      <c r="K27" s="266">
        <f>米沢・南陽・東置賜!N32</f>
        <v>0</v>
      </c>
      <c r="L27" s="240">
        <f>米沢・南陽・東置賜!Q32</f>
        <v>200</v>
      </c>
      <c r="M27" s="266">
        <f>米沢・南陽・東置賜!R32</f>
        <v>0</v>
      </c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</row>
    <row r="28" spans="1:118" s="13" customFormat="1" ht="18" customHeight="1">
      <c r="A28" s="249" t="s">
        <v>287</v>
      </c>
      <c r="B28" s="247">
        <f t="shared" si="3"/>
        <v>10350</v>
      </c>
      <c r="C28" s="248">
        <f t="shared" si="4"/>
        <v>0</v>
      </c>
      <c r="D28" s="232">
        <f>長井・西置賜!D25</f>
        <v>8300</v>
      </c>
      <c r="E28" s="266">
        <f>長井・西置賜!E25</f>
        <v>0</v>
      </c>
      <c r="F28" s="232">
        <f>長井・西置賜!G25</f>
        <v>800</v>
      </c>
      <c r="G28" s="266">
        <f>長井・西置賜!H25</f>
        <v>0</v>
      </c>
      <c r="H28" s="232"/>
      <c r="I28" s="266"/>
      <c r="J28" s="232">
        <f>長井・西置賜!M25</f>
        <v>1150</v>
      </c>
      <c r="K28" s="266">
        <f>長井・西置賜!N25</f>
        <v>0</v>
      </c>
      <c r="L28" s="232">
        <f>長井・西置賜!Q25</f>
        <v>100</v>
      </c>
      <c r="M28" s="266">
        <f>長井・西置賜!R25</f>
        <v>0</v>
      </c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</row>
    <row r="29" spans="1:118" s="13" customFormat="1" ht="18" customHeight="1">
      <c r="A29" s="249" t="s">
        <v>288</v>
      </c>
      <c r="B29" s="247">
        <f t="shared" si="3"/>
        <v>8700</v>
      </c>
      <c r="C29" s="248">
        <f t="shared" si="4"/>
        <v>0</v>
      </c>
      <c r="D29" s="232">
        <f>酒田・飽海・東田川!D31</f>
        <v>5600</v>
      </c>
      <c r="E29" s="266">
        <f>酒田・飽海・東田川!E31</f>
        <v>0</v>
      </c>
      <c r="F29" s="232">
        <f>酒田・飽海・東田川!G31</f>
        <v>1800</v>
      </c>
      <c r="G29" s="266">
        <f>酒田・飽海・東田川!H31</f>
        <v>0</v>
      </c>
      <c r="H29" s="232">
        <f>酒田・飽海・東田川!J31</f>
        <v>0</v>
      </c>
      <c r="I29" s="266">
        <f>酒田・飽海・東田川!K31</f>
        <v>0</v>
      </c>
      <c r="J29" s="232">
        <f>酒田・飽海・東田川!M31</f>
        <v>1100</v>
      </c>
      <c r="K29" s="266">
        <f>酒田・飽海・東田川!N31</f>
        <v>0</v>
      </c>
      <c r="L29" s="232">
        <f>酒田・飽海・東田川!Q31</f>
        <v>200</v>
      </c>
      <c r="M29" s="266">
        <f>酒田・飽海・東田川!R31</f>
        <v>0</v>
      </c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</row>
    <row r="30" spans="1:118" s="13" customFormat="1" ht="18" customHeight="1">
      <c r="A30" s="250" t="s">
        <v>289</v>
      </c>
      <c r="B30" s="247">
        <f t="shared" si="3"/>
        <v>4300</v>
      </c>
      <c r="C30" s="248">
        <f t="shared" si="4"/>
        <v>0</v>
      </c>
      <c r="D30" s="233">
        <f>酒田・飽海・東田川!D24</f>
        <v>4200</v>
      </c>
      <c r="E30" s="266">
        <f>酒田・飽海・東田川!E24</f>
        <v>0</v>
      </c>
      <c r="F30" s="233"/>
      <c r="G30" s="266"/>
      <c r="H30" s="233"/>
      <c r="I30" s="266"/>
      <c r="J30" s="233"/>
      <c r="K30" s="266"/>
      <c r="L30" s="233">
        <f>酒田・飽海・東田川!Q24</f>
        <v>100</v>
      </c>
      <c r="M30" s="266">
        <f>酒田・飽海・東田川!R24</f>
        <v>0</v>
      </c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</row>
    <row r="31" spans="1:118" s="13" customFormat="1" ht="18" customHeight="1">
      <c r="A31" s="251" t="s">
        <v>290</v>
      </c>
      <c r="B31" s="252">
        <f>D31+F31+H31+J31+L31</f>
        <v>66900</v>
      </c>
      <c r="C31" s="253">
        <f>E31+G31+I31+K31+M31</f>
        <v>0</v>
      </c>
      <c r="D31" s="235">
        <f t="shared" ref="D31:M31" si="5">SUM(D23:D30)</f>
        <v>50800</v>
      </c>
      <c r="E31" s="267">
        <f t="shared" si="5"/>
        <v>0</v>
      </c>
      <c r="F31" s="235">
        <f t="shared" si="5"/>
        <v>6100</v>
      </c>
      <c r="G31" s="267">
        <f t="shared" si="5"/>
        <v>0</v>
      </c>
      <c r="H31" s="235">
        <f t="shared" si="5"/>
        <v>800</v>
      </c>
      <c r="I31" s="267">
        <f t="shared" si="5"/>
        <v>0</v>
      </c>
      <c r="J31" s="235">
        <f t="shared" si="5"/>
        <v>8300</v>
      </c>
      <c r="K31" s="267">
        <f t="shared" si="5"/>
        <v>0</v>
      </c>
      <c r="L31" s="235">
        <f t="shared" si="5"/>
        <v>900</v>
      </c>
      <c r="M31" s="267">
        <f t="shared" si="5"/>
        <v>0</v>
      </c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</row>
    <row r="32" spans="1:118" s="13" customFormat="1" ht="7.5" customHeight="1">
      <c r="A32" s="262"/>
      <c r="B32" s="256"/>
      <c r="C32" s="257"/>
      <c r="D32" s="241"/>
      <c r="E32" s="268"/>
      <c r="F32" s="241"/>
      <c r="G32" s="268"/>
      <c r="H32" s="241"/>
      <c r="I32" s="242"/>
      <c r="J32" s="241"/>
      <c r="K32" s="268"/>
      <c r="L32" s="241"/>
      <c r="M32" s="268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</row>
    <row r="33" spans="1:122" s="13" customFormat="1" ht="16.5" customHeight="1">
      <c r="A33" s="251" t="s">
        <v>291</v>
      </c>
      <c r="B33" s="252">
        <f t="shared" ref="B33:L33" si="6">B31+B21</f>
        <v>337050</v>
      </c>
      <c r="C33" s="253">
        <f>C21+C31</f>
        <v>0</v>
      </c>
      <c r="D33" s="235">
        <f t="shared" si="6"/>
        <v>207450</v>
      </c>
      <c r="E33" s="253">
        <f>E21+E31</f>
        <v>0</v>
      </c>
      <c r="F33" s="235">
        <f t="shared" si="6"/>
        <v>49350</v>
      </c>
      <c r="G33" s="253">
        <f>G21+G31</f>
        <v>0</v>
      </c>
      <c r="H33" s="235">
        <f t="shared" si="6"/>
        <v>13700</v>
      </c>
      <c r="I33" s="253">
        <f>I21+I31</f>
        <v>0</v>
      </c>
      <c r="J33" s="235">
        <f t="shared" si="6"/>
        <v>56150</v>
      </c>
      <c r="K33" s="253">
        <f>K21+K31</f>
        <v>0</v>
      </c>
      <c r="L33" s="235">
        <f t="shared" si="6"/>
        <v>10400</v>
      </c>
      <c r="M33" s="253">
        <f>M21+M31</f>
        <v>0</v>
      </c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</row>
    <row r="34" spans="1:122" s="13" customFormat="1" ht="5.25" customHeight="1">
      <c r="A34" s="258"/>
      <c r="B34" s="259"/>
      <c r="C34" s="25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</row>
    <row r="35" spans="1:122" ht="15" customHeight="1">
      <c r="A35" s="417" t="s">
        <v>293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</row>
  </sheetData>
  <mergeCells count="21"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A35:M37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T44"/>
  <sheetViews>
    <sheetView showZeros="0" tabSelected="1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>
      <c r="A1" s="495" t="s">
        <v>0</v>
      </c>
      <c r="B1" s="495"/>
      <c r="C1" s="495"/>
      <c r="D1" s="495"/>
      <c r="E1" s="495"/>
      <c r="F1" s="32"/>
      <c r="G1" s="439" t="s">
        <v>247</v>
      </c>
      <c r="H1" s="460"/>
      <c r="I1" s="460"/>
      <c r="J1" s="460"/>
      <c r="K1" s="460"/>
      <c r="L1" s="461"/>
      <c r="M1" s="7"/>
      <c r="N1" s="156" t="s">
        <v>193</v>
      </c>
      <c r="O1" s="157"/>
      <c r="P1" s="157"/>
      <c r="Q1" s="157"/>
      <c r="R1" s="157"/>
    </row>
    <row r="2" spans="1:20" ht="18.75" customHeight="1" thickBot="1">
      <c r="A2" s="7"/>
      <c r="B2" s="496" t="s">
        <v>353</v>
      </c>
      <c r="C2" s="496"/>
      <c r="D2" s="496"/>
      <c r="E2" s="496"/>
      <c r="F2" s="32"/>
      <c r="G2" s="462"/>
      <c r="H2" s="463"/>
      <c r="I2" s="463"/>
      <c r="J2" s="463"/>
      <c r="K2" s="463"/>
      <c r="L2" s="464"/>
      <c r="M2" s="7"/>
      <c r="N2" s="30" t="s">
        <v>194</v>
      </c>
      <c r="O2" s="30"/>
      <c r="P2" s="30"/>
      <c r="Q2" s="30"/>
      <c r="R2" s="30"/>
    </row>
    <row r="3" spans="1:20" ht="13.5" customHeight="1">
      <c r="A3" s="5"/>
      <c r="B3" s="33"/>
      <c r="C3" s="21"/>
      <c r="D3" s="21"/>
      <c r="E3" s="22"/>
      <c r="F3" s="36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20" ht="13.5" customHeight="1" thickBot="1">
      <c r="N4" s="159" t="s">
        <v>196</v>
      </c>
      <c r="O4" s="159"/>
      <c r="P4" s="159"/>
      <c r="Q4" s="159"/>
      <c r="R4" s="159"/>
    </row>
    <row r="5" spans="1:20" s="13" customFormat="1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20" s="13" customFormat="1" ht="23.1" customHeight="1">
      <c r="A6" s="497"/>
      <c r="B6" s="498"/>
      <c r="C6" s="498"/>
      <c r="D6" s="499"/>
      <c r="E6" s="465"/>
      <c r="F6" s="466"/>
      <c r="G6" s="467"/>
      <c r="H6" s="468"/>
      <c r="I6" s="469"/>
      <c r="J6" s="271"/>
      <c r="K6" s="155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/>
      <c r="O6" s="475"/>
      <c r="P6" s="475"/>
      <c r="Q6" s="475"/>
      <c r="R6" s="476"/>
    </row>
    <row r="7" spans="1:20" s="13" customFormat="1" ht="20.100000000000001" customHeight="1">
      <c r="A7" s="449" t="s">
        <v>7</v>
      </c>
      <c r="B7" s="450"/>
      <c r="C7" s="468"/>
      <c r="D7" s="482"/>
      <c r="E7" s="482"/>
      <c r="F7" s="482"/>
      <c r="G7" s="469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20" s="13" customFormat="1" ht="20.100000000000001" customHeight="1" thickBot="1">
      <c r="A8" s="449" t="s">
        <v>10</v>
      </c>
      <c r="B8" s="450"/>
      <c r="C8" s="468"/>
      <c r="D8" s="482"/>
      <c r="E8" s="482"/>
      <c r="F8" s="482"/>
      <c r="G8" s="469"/>
      <c r="H8" s="468"/>
      <c r="I8" s="469"/>
      <c r="J8" s="480"/>
      <c r="K8" s="481"/>
      <c r="L8" s="483">
        <f>R27+R33</f>
        <v>0</v>
      </c>
      <c r="M8" s="484"/>
      <c r="N8" s="11" t="s">
        <v>11</v>
      </c>
      <c r="O8" s="472"/>
      <c r="P8" s="472"/>
      <c r="Q8" s="472"/>
      <c r="R8" s="473"/>
    </row>
    <row r="9" spans="1:20" ht="11.25" customHeight="1"/>
    <row r="10" spans="1:20" s="19" customFormat="1" ht="14.25" customHeight="1" thickBot="1">
      <c r="A10" s="490" t="s">
        <v>12</v>
      </c>
      <c r="B10" s="490"/>
      <c r="C10" s="353" t="s">
        <v>13</v>
      </c>
      <c r="D10" s="354"/>
      <c r="E10" s="365"/>
      <c r="F10" s="353" t="s">
        <v>14</v>
      </c>
      <c r="G10" s="354"/>
      <c r="H10" s="365"/>
      <c r="I10" s="353" t="s">
        <v>15</v>
      </c>
      <c r="J10" s="354"/>
      <c r="K10" s="365"/>
      <c r="L10" s="353" t="s">
        <v>16</v>
      </c>
      <c r="M10" s="354"/>
      <c r="N10" s="365"/>
      <c r="O10" s="353" t="s">
        <v>17</v>
      </c>
      <c r="P10" s="354"/>
      <c r="Q10" s="354"/>
      <c r="R10" s="369"/>
      <c r="S10" s="67"/>
      <c r="T10" s="67"/>
    </row>
    <row r="11" spans="1:20" s="19" customFormat="1" ht="14.25" customHeight="1">
      <c r="A11" s="490"/>
      <c r="B11" s="490"/>
      <c r="C11" s="355" t="s">
        <v>18</v>
      </c>
      <c r="D11" s="358" t="s">
        <v>250</v>
      </c>
      <c r="E11" s="47" t="s">
        <v>19</v>
      </c>
      <c r="F11" s="361" t="s">
        <v>18</v>
      </c>
      <c r="G11" s="358" t="s">
        <v>250</v>
      </c>
      <c r="H11" s="47" t="s">
        <v>19</v>
      </c>
      <c r="I11" s="361" t="s">
        <v>18</v>
      </c>
      <c r="J11" s="358" t="s">
        <v>250</v>
      </c>
      <c r="K11" s="47" t="s">
        <v>19</v>
      </c>
      <c r="L11" s="361" t="s">
        <v>18</v>
      </c>
      <c r="M11" s="358" t="s">
        <v>250</v>
      </c>
      <c r="N11" s="47" t="s">
        <v>19</v>
      </c>
      <c r="O11" s="361" t="s">
        <v>320</v>
      </c>
      <c r="P11" s="355" t="s">
        <v>18</v>
      </c>
      <c r="Q11" s="358" t="s">
        <v>250</v>
      </c>
      <c r="R11" s="47" t="s">
        <v>19</v>
      </c>
      <c r="S11" s="70"/>
      <c r="T11" s="71"/>
    </row>
    <row r="12" spans="1:20" s="19" customFormat="1">
      <c r="A12" s="491" t="s">
        <v>21</v>
      </c>
      <c r="B12" s="73"/>
      <c r="C12" s="356" t="s">
        <v>217</v>
      </c>
      <c r="D12" s="359">
        <v>4400</v>
      </c>
      <c r="E12" s="160"/>
      <c r="F12" s="63" t="s">
        <v>217</v>
      </c>
      <c r="G12" s="366">
        <v>2900</v>
      </c>
      <c r="H12" s="215"/>
      <c r="I12" s="63" t="s">
        <v>217</v>
      </c>
      <c r="J12" s="366">
        <v>1850</v>
      </c>
      <c r="K12" s="215"/>
      <c r="L12" s="63" t="s">
        <v>217</v>
      </c>
      <c r="M12" s="366">
        <v>2900</v>
      </c>
      <c r="N12" s="215"/>
      <c r="O12" s="63" t="s">
        <v>22</v>
      </c>
      <c r="P12" s="356" t="s">
        <v>23</v>
      </c>
      <c r="Q12" s="359">
        <v>750</v>
      </c>
      <c r="R12" s="160"/>
      <c r="S12" s="3"/>
      <c r="T12" s="3"/>
    </row>
    <row r="13" spans="1:20" s="19" customFormat="1">
      <c r="A13" s="492"/>
      <c r="B13" s="73"/>
      <c r="C13" s="356" t="s">
        <v>24</v>
      </c>
      <c r="D13" s="359">
        <v>3100</v>
      </c>
      <c r="E13" s="160"/>
      <c r="F13" s="63" t="s">
        <v>218</v>
      </c>
      <c r="G13" s="359">
        <v>6750</v>
      </c>
      <c r="H13" s="215"/>
      <c r="I13" s="63" t="s">
        <v>219</v>
      </c>
      <c r="J13" s="366">
        <v>1300</v>
      </c>
      <c r="K13" s="215"/>
      <c r="L13" s="63" t="s">
        <v>218</v>
      </c>
      <c r="M13" s="366">
        <v>3700</v>
      </c>
      <c r="N13" s="215"/>
      <c r="O13" s="63"/>
      <c r="P13" s="356"/>
      <c r="Q13" s="359"/>
      <c r="R13" s="160"/>
      <c r="S13" s="3"/>
      <c r="T13" s="3"/>
    </row>
    <row r="14" spans="1:20" s="19" customFormat="1">
      <c r="A14" s="492"/>
      <c r="B14" s="73"/>
      <c r="C14" s="356" t="s">
        <v>25</v>
      </c>
      <c r="D14" s="359">
        <v>7150</v>
      </c>
      <c r="E14" s="160"/>
      <c r="F14" s="63" t="s">
        <v>219</v>
      </c>
      <c r="G14" s="366">
        <v>3000</v>
      </c>
      <c r="H14" s="215"/>
      <c r="I14" s="63" t="s">
        <v>220</v>
      </c>
      <c r="J14" s="366">
        <v>1200</v>
      </c>
      <c r="K14" s="215"/>
      <c r="L14" s="63" t="s">
        <v>219</v>
      </c>
      <c r="M14" s="366">
        <v>3050</v>
      </c>
      <c r="N14" s="215"/>
      <c r="O14" s="63" t="s">
        <v>26</v>
      </c>
      <c r="P14" s="356" t="s">
        <v>27</v>
      </c>
      <c r="Q14" s="359">
        <v>1200</v>
      </c>
      <c r="R14" s="160"/>
      <c r="S14" s="3"/>
      <c r="T14" s="3"/>
    </row>
    <row r="15" spans="1:20" s="19" customFormat="1">
      <c r="A15" s="492"/>
      <c r="B15" s="73"/>
      <c r="C15" s="356" t="s">
        <v>28</v>
      </c>
      <c r="D15" s="359">
        <v>3000</v>
      </c>
      <c r="E15" s="160"/>
      <c r="F15" s="63" t="s">
        <v>220</v>
      </c>
      <c r="G15" s="366">
        <v>3500</v>
      </c>
      <c r="H15" s="215"/>
      <c r="I15" s="63" t="s">
        <v>221</v>
      </c>
      <c r="J15" s="366">
        <v>600</v>
      </c>
      <c r="K15" s="215"/>
      <c r="L15" s="63" t="s">
        <v>220</v>
      </c>
      <c r="M15" s="366">
        <v>1900</v>
      </c>
      <c r="N15" s="215"/>
      <c r="O15" s="63" t="s">
        <v>26</v>
      </c>
      <c r="P15" s="356" t="s">
        <v>234</v>
      </c>
      <c r="Q15" s="359">
        <v>300</v>
      </c>
      <c r="R15" s="160"/>
      <c r="S15" s="3"/>
      <c r="T15" s="3"/>
    </row>
    <row r="16" spans="1:20" s="19" customFormat="1">
      <c r="A16" s="492"/>
      <c r="B16" s="73"/>
      <c r="C16" s="356" t="s">
        <v>29</v>
      </c>
      <c r="D16" s="359">
        <v>2200</v>
      </c>
      <c r="E16" s="160"/>
      <c r="F16" s="63"/>
      <c r="G16" s="359"/>
      <c r="H16" s="216"/>
      <c r="I16" s="63" t="s">
        <v>327</v>
      </c>
      <c r="J16" s="359">
        <v>450</v>
      </c>
      <c r="K16" s="215"/>
      <c r="L16" s="63" t="s">
        <v>314</v>
      </c>
      <c r="M16" s="366">
        <v>1500</v>
      </c>
      <c r="N16" s="215"/>
      <c r="O16" s="63" t="s">
        <v>26</v>
      </c>
      <c r="P16" s="356" t="s">
        <v>30</v>
      </c>
      <c r="Q16" s="359">
        <v>500</v>
      </c>
      <c r="R16" s="160"/>
      <c r="S16" s="3"/>
      <c r="T16" s="3"/>
    </row>
    <row r="17" spans="1:20" s="19" customFormat="1">
      <c r="A17" s="492"/>
      <c r="B17" s="73"/>
      <c r="C17" s="356" t="s">
        <v>258</v>
      </c>
      <c r="D17" s="359">
        <v>3800</v>
      </c>
      <c r="E17" s="160"/>
      <c r="F17" s="362"/>
      <c r="G17" s="359"/>
      <c r="H17" s="216"/>
      <c r="I17" s="63" t="s">
        <v>328</v>
      </c>
      <c r="J17" s="359">
        <v>350</v>
      </c>
      <c r="K17" s="215"/>
      <c r="L17" s="63"/>
      <c r="M17" s="366"/>
      <c r="N17" s="216"/>
      <c r="O17" s="63" t="s">
        <v>26</v>
      </c>
      <c r="P17" s="356" t="s">
        <v>164</v>
      </c>
      <c r="Q17" s="359">
        <v>1100</v>
      </c>
      <c r="R17" s="160"/>
      <c r="S17" s="3"/>
      <c r="T17" s="3"/>
    </row>
    <row r="18" spans="1:20" s="19" customFormat="1">
      <c r="A18" s="492"/>
      <c r="B18" s="73"/>
      <c r="C18" s="356" t="s">
        <v>32</v>
      </c>
      <c r="D18" s="359">
        <v>5100</v>
      </c>
      <c r="E18" s="160"/>
      <c r="F18" s="363"/>
      <c r="G18" s="367"/>
      <c r="H18" s="216"/>
      <c r="I18" s="63" t="s">
        <v>329</v>
      </c>
      <c r="J18" s="359">
        <v>150</v>
      </c>
      <c r="K18" s="215"/>
      <c r="L18" s="63"/>
      <c r="M18" s="366"/>
      <c r="N18" s="216"/>
      <c r="O18" s="63" t="s">
        <v>26</v>
      </c>
      <c r="P18" s="356" t="s">
        <v>33</v>
      </c>
      <c r="Q18" s="359">
        <v>400</v>
      </c>
      <c r="R18" s="160"/>
      <c r="S18" s="3"/>
      <c r="T18" s="3"/>
    </row>
    <row r="19" spans="1:20" s="19" customFormat="1">
      <c r="A19" s="492"/>
      <c r="B19" s="73"/>
      <c r="C19" s="356" t="s">
        <v>34</v>
      </c>
      <c r="D19" s="359">
        <v>1750</v>
      </c>
      <c r="E19" s="160"/>
      <c r="F19" s="363"/>
      <c r="G19" s="367"/>
      <c r="H19" s="216"/>
      <c r="I19" s="63" t="s">
        <v>330</v>
      </c>
      <c r="J19" s="359">
        <v>300</v>
      </c>
      <c r="K19" s="215"/>
      <c r="L19" s="63"/>
      <c r="M19" s="366"/>
      <c r="N19" s="216"/>
      <c r="O19" s="63" t="s">
        <v>26</v>
      </c>
      <c r="P19" s="356" t="s">
        <v>35</v>
      </c>
      <c r="Q19" s="359">
        <v>150</v>
      </c>
      <c r="R19" s="160"/>
      <c r="S19" s="3"/>
      <c r="T19" s="3"/>
    </row>
    <row r="20" spans="1:20" s="19" customFormat="1">
      <c r="A20" s="492"/>
      <c r="B20" s="73"/>
      <c r="C20" s="356" t="s">
        <v>31</v>
      </c>
      <c r="D20" s="359">
        <v>2250</v>
      </c>
      <c r="E20" s="160"/>
      <c r="F20" s="364"/>
      <c r="G20" s="359"/>
      <c r="H20" s="216"/>
      <c r="I20" s="368" t="s">
        <v>331</v>
      </c>
      <c r="J20" s="359">
        <v>150</v>
      </c>
      <c r="K20" s="215"/>
      <c r="L20" s="63"/>
      <c r="M20" s="366"/>
      <c r="N20" s="216"/>
      <c r="O20" s="364"/>
      <c r="P20" s="357"/>
      <c r="Q20" s="359"/>
      <c r="R20" s="162"/>
      <c r="S20" s="3"/>
      <c r="T20" s="3"/>
    </row>
    <row r="21" spans="1:20" s="19" customFormat="1">
      <c r="A21" s="492"/>
      <c r="B21" s="73"/>
      <c r="C21" s="356" t="s">
        <v>36</v>
      </c>
      <c r="D21" s="359">
        <v>2600</v>
      </c>
      <c r="E21" s="160"/>
      <c r="F21" s="364"/>
      <c r="G21" s="359"/>
      <c r="H21" s="216"/>
      <c r="I21" s="368"/>
      <c r="J21" s="359"/>
      <c r="K21" s="216"/>
      <c r="L21" s="63"/>
      <c r="M21" s="366"/>
      <c r="N21" s="216"/>
      <c r="O21" s="364"/>
      <c r="P21" s="357"/>
      <c r="Q21" s="359"/>
      <c r="R21" s="162"/>
      <c r="S21" s="3"/>
      <c r="T21" s="3"/>
    </row>
    <row r="22" spans="1:20" s="19" customFormat="1">
      <c r="A22" s="492"/>
      <c r="B22" s="73"/>
      <c r="C22" s="356" t="s">
        <v>37</v>
      </c>
      <c r="D22" s="359">
        <v>3150</v>
      </c>
      <c r="E22" s="160"/>
      <c r="F22" s="363"/>
      <c r="G22" s="367"/>
      <c r="H22" s="216"/>
      <c r="I22" s="63"/>
      <c r="J22" s="367"/>
      <c r="K22" s="216"/>
      <c r="L22" s="63"/>
      <c r="M22" s="366"/>
      <c r="N22" s="216"/>
      <c r="O22" s="364"/>
      <c r="P22" s="357"/>
      <c r="Q22" s="359"/>
      <c r="R22" s="161"/>
      <c r="S22" s="3"/>
      <c r="T22" s="3"/>
    </row>
    <row r="23" spans="1:20" s="19" customFormat="1">
      <c r="A23" s="492"/>
      <c r="B23" s="73"/>
      <c r="C23" s="356" t="s">
        <v>38</v>
      </c>
      <c r="D23" s="359">
        <v>1800</v>
      </c>
      <c r="E23" s="160"/>
      <c r="F23" s="364"/>
      <c r="G23" s="359"/>
      <c r="H23" s="216"/>
      <c r="I23" s="364"/>
      <c r="J23" s="359"/>
      <c r="K23" s="216"/>
      <c r="L23" s="364"/>
      <c r="M23" s="366"/>
      <c r="N23" s="216"/>
      <c r="O23" s="364"/>
      <c r="P23" s="357"/>
      <c r="Q23" s="359"/>
      <c r="R23" s="161"/>
      <c r="S23" s="3"/>
      <c r="T23" s="3"/>
    </row>
    <row r="24" spans="1:20" s="19" customFormat="1">
      <c r="A24" s="492"/>
      <c r="B24" s="73"/>
      <c r="C24" s="356" t="s">
        <v>39</v>
      </c>
      <c r="D24" s="360" t="s">
        <v>260</v>
      </c>
      <c r="E24" s="160"/>
      <c r="F24" s="364"/>
      <c r="G24" s="359"/>
      <c r="H24" s="216"/>
      <c r="I24" s="364"/>
      <c r="J24" s="359"/>
      <c r="K24" s="216"/>
      <c r="L24" s="364"/>
      <c r="M24" s="366"/>
      <c r="N24" s="216"/>
      <c r="O24" s="364"/>
      <c r="P24" s="357"/>
      <c r="Q24" s="359"/>
      <c r="R24" s="161"/>
      <c r="S24" s="3"/>
      <c r="T24" s="3"/>
    </row>
    <row r="25" spans="1:20" s="19" customFormat="1" ht="14.25" thickBot="1">
      <c r="A25" s="492"/>
      <c r="B25" s="73"/>
      <c r="C25" s="371" t="s">
        <v>40</v>
      </c>
      <c r="D25" s="372">
        <v>2050</v>
      </c>
      <c r="E25" s="184"/>
      <c r="F25" s="376"/>
      <c r="G25" s="372"/>
      <c r="H25" s="377"/>
      <c r="I25" s="376"/>
      <c r="J25" s="372"/>
      <c r="K25" s="377"/>
      <c r="L25" s="376"/>
      <c r="M25" s="378"/>
      <c r="N25" s="377"/>
      <c r="O25" s="376"/>
      <c r="P25" s="379"/>
      <c r="Q25" s="372"/>
      <c r="R25" s="380"/>
      <c r="S25" s="3"/>
      <c r="T25" s="3"/>
    </row>
    <row r="26" spans="1:20" s="19" customFormat="1" ht="14.25" thickBot="1">
      <c r="A26" s="492"/>
      <c r="B26" s="370"/>
      <c r="C26" s="373" t="s">
        <v>41</v>
      </c>
      <c r="D26" s="374">
        <f>SUM(D12:D25)</f>
        <v>42350</v>
      </c>
      <c r="E26" s="375">
        <f>SUM(E12:E25)</f>
        <v>0</v>
      </c>
      <c r="F26" s="381" t="s">
        <v>41</v>
      </c>
      <c r="G26" s="374">
        <f>SUM(G12:G25)</f>
        <v>16150</v>
      </c>
      <c r="H26" s="375">
        <f>SUM(H12:H25)</f>
        <v>0</v>
      </c>
      <c r="I26" s="381" t="s">
        <v>41</v>
      </c>
      <c r="J26" s="374">
        <f>SUM(J12:J25)</f>
        <v>6350</v>
      </c>
      <c r="K26" s="375">
        <f>SUM(K12:K25)</f>
        <v>0</v>
      </c>
      <c r="L26" s="381" t="s">
        <v>41</v>
      </c>
      <c r="M26" s="374">
        <f>SUM(M12:M25)</f>
        <v>13050</v>
      </c>
      <c r="N26" s="375">
        <f>SUM(N12:N25)</f>
        <v>0</v>
      </c>
      <c r="O26" s="381"/>
      <c r="P26" s="382" t="s">
        <v>41</v>
      </c>
      <c r="Q26" s="374">
        <f>SUM(Q12:Q25)</f>
        <v>4400</v>
      </c>
      <c r="R26" s="375">
        <f>SUM(R12:R25)</f>
        <v>0</v>
      </c>
      <c r="S26" s="3"/>
      <c r="T26" s="3"/>
    </row>
    <row r="27" spans="1:20" s="19" customFormat="1">
      <c r="A27" s="75"/>
      <c r="B27" s="72"/>
      <c r="C27" s="57"/>
      <c r="D27" s="9"/>
      <c r="E27" s="9"/>
      <c r="F27" s="57"/>
      <c r="G27" s="9"/>
      <c r="H27" s="9"/>
      <c r="I27" s="57"/>
      <c r="J27" s="9"/>
      <c r="K27" s="9"/>
      <c r="L27" s="57"/>
      <c r="M27" s="9"/>
      <c r="N27" s="9"/>
      <c r="O27" s="76"/>
      <c r="P27" s="59" t="s">
        <v>42</v>
      </c>
      <c r="Q27" s="60"/>
      <c r="R27" s="163">
        <f>SUM(E26+H26+K26+N26+R26)</f>
        <v>0</v>
      </c>
      <c r="S27" s="3"/>
      <c r="T27" s="3"/>
    </row>
    <row r="28" spans="1:20" s="19" customFormat="1" ht="11.25" customHeight="1" thickBot="1">
      <c r="A28" s="383"/>
      <c r="B28" s="384"/>
      <c r="C28" s="77"/>
      <c r="D28" s="3"/>
      <c r="E28" s="3"/>
      <c r="F28" s="77"/>
      <c r="G28" s="3"/>
      <c r="H28" s="3"/>
      <c r="I28" s="77"/>
      <c r="J28" s="3"/>
      <c r="K28" s="3"/>
      <c r="L28" s="77"/>
      <c r="M28" s="3"/>
      <c r="N28" s="3"/>
      <c r="O28" s="221"/>
      <c r="P28" s="198"/>
      <c r="Q28" s="199"/>
      <c r="R28" s="222"/>
      <c r="S28" s="3"/>
      <c r="T28" s="3"/>
    </row>
    <row r="29" spans="1:20" s="19" customFormat="1" ht="14.25" customHeight="1">
      <c r="A29" s="489" t="s">
        <v>12</v>
      </c>
      <c r="B29" s="489"/>
      <c r="C29" s="355" t="s">
        <v>18</v>
      </c>
      <c r="D29" s="358" t="s">
        <v>250</v>
      </c>
      <c r="E29" s="47" t="s">
        <v>19</v>
      </c>
      <c r="F29" s="361" t="s">
        <v>18</v>
      </c>
      <c r="G29" s="358" t="s">
        <v>250</v>
      </c>
      <c r="H29" s="47" t="s">
        <v>19</v>
      </c>
      <c r="I29" s="361" t="s">
        <v>18</v>
      </c>
      <c r="J29" s="358" t="s">
        <v>250</v>
      </c>
      <c r="K29" s="47" t="s">
        <v>19</v>
      </c>
      <c r="L29" s="361" t="s">
        <v>18</v>
      </c>
      <c r="M29" s="358" t="s">
        <v>250</v>
      </c>
      <c r="N29" s="47" t="s">
        <v>19</v>
      </c>
      <c r="O29" s="361" t="s">
        <v>321</v>
      </c>
      <c r="P29" s="355" t="s">
        <v>18</v>
      </c>
      <c r="Q29" s="358" t="s">
        <v>250</v>
      </c>
      <c r="R29" s="47" t="s">
        <v>19</v>
      </c>
      <c r="S29" s="3"/>
      <c r="T29" s="3"/>
    </row>
    <row r="30" spans="1:20" s="19" customFormat="1">
      <c r="A30" s="493" t="s">
        <v>43</v>
      </c>
      <c r="B30" s="73"/>
      <c r="C30" s="356" t="s">
        <v>44</v>
      </c>
      <c r="D30" s="359">
        <v>3000</v>
      </c>
      <c r="E30" s="160"/>
      <c r="F30" s="368" t="s">
        <v>197</v>
      </c>
      <c r="G30" s="359">
        <v>1700</v>
      </c>
      <c r="H30" s="160"/>
      <c r="I30" s="63" t="s">
        <v>44</v>
      </c>
      <c r="J30" s="359">
        <v>1000</v>
      </c>
      <c r="K30" s="160"/>
      <c r="L30" s="63" t="s">
        <v>44</v>
      </c>
      <c r="M30" s="359">
        <v>1250</v>
      </c>
      <c r="N30" s="160"/>
      <c r="O30" s="63" t="s">
        <v>26</v>
      </c>
      <c r="P30" s="356" t="s">
        <v>45</v>
      </c>
      <c r="Q30" s="359">
        <v>250</v>
      </c>
      <c r="R30" s="160"/>
      <c r="S30" s="3"/>
      <c r="T30" s="3"/>
    </row>
    <row r="31" spans="1:20" s="19" customFormat="1" ht="14.25" thickBot="1">
      <c r="A31" s="494"/>
      <c r="B31" s="73"/>
      <c r="C31" s="371" t="s">
        <v>46</v>
      </c>
      <c r="D31" s="372">
        <v>2400</v>
      </c>
      <c r="E31" s="160"/>
      <c r="F31" s="187"/>
      <c r="G31" s="372"/>
      <c r="H31" s="160"/>
      <c r="I31" s="187"/>
      <c r="J31" s="372"/>
      <c r="K31" s="160"/>
      <c r="L31" s="187"/>
      <c r="M31" s="372"/>
      <c r="N31" s="160"/>
      <c r="O31" s="187"/>
      <c r="P31" s="371"/>
      <c r="Q31" s="372"/>
      <c r="R31" s="160"/>
      <c r="S31" s="78"/>
      <c r="T31" s="78"/>
    </row>
    <row r="32" spans="1:20" s="19" customFormat="1" ht="14.25" thickBot="1">
      <c r="A32" s="494"/>
      <c r="B32" s="370"/>
      <c r="C32" s="373" t="s">
        <v>41</v>
      </c>
      <c r="D32" s="374">
        <f>SUM(D30:D31)</f>
        <v>5400</v>
      </c>
      <c r="E32" s="375">
        <f>SUM(E30:E31)</f>
        <v>0</v>
      </c>
      <c r="F32" s="381" t="s">
        <v>41</v>
      </c>
      <c r="G32" s="374">
        <f>SUM(G30:G31)</f>
        <v>1700</v>
      </c>
      <c r="H32" s="375">
        <f>SUM(H30:H31)</f>
        <v>0</v>
      </c>
      <c r="I32" s="381" t="s">
        <v>41</v>
      </c>
      <c r="J32" s="374">
        <f>SUM(J30:J31)</f>
        <v>1000</v>
      </c>
      <c r="K32" s="375">
        <f>SUM(K30:K31)</f>
        <v>0</v>
      </c>
      <c r="L32" s="381" t="s">
        <v>41</v>
      </c>
      <c r="M32" s="374">
        <f>SUM(M30:M31)</f>
        <v>1250</v>
      </c>
      <c r="N32" s="375">
        <f>SUM(N30:N31)</f>
        <v>0</v>
      </c>
      <c r="O32" s="381"/>
      <c r="P32" s="382" t="s">
        <v>41</v>
      </c>
      <c r="Q32" s="374">
        <f>SUM(Q30:Q31)</f>
        <v>250</v>
      </c>
      <c r="R32" s="375">
        <f>SUM(R30:R31)</f>
        <v>0</v>
      </c>
      <c r="S32" s="78"/>
      <c r="T32" s="78"/>
    </row>
    <row r="33" spans="1:20" s="19" customFormat="1">
      <c r="A33" s="494"/>
      <c r="B33" s="73"/>
      <c r="C33" s="386"/>
      <c r="D33" s="387"/>
      <c r="E33" s="387"/>
      <c r="F33" s="388"/>
      <c r="G33" s="387"/>
      <c r="H33" s="387"/>
      <c r="I33" s="388"/>
      <c r="J33" s="387"/>
      <c r="K33" s="387"/>
      <c r="L33" s="388"/>
      <c r="M33" s="387"/>
      <c r="N33" s="387"/>
      <c r="O33" s="389"/>
      <c r="P33" s="59" t="s">
        <v>42</v>
      </c>
      <c r="Q33" s="385"/>
      <c r="R33" s="163">
        <f>SUM(E32+H32+K32+N32+R32)</f>
        <v>0</v>
      </c>
      <c r="S33" s="78"/>
      <c r="T33" s="78"/>
    </row>
    <row r="34" spans="1:20" s="19" customFormat="1">
      <c r="B34" s="89" t="s">
        <v>163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80"/>
      <c r="S34" s="80"/>
      <c r="T34" s="80"/>
    </row>
    <row r="35" spans="1:20" s="19" customFormat="1">
      <c r="B35" s="90" t="s">
        <v>255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0"/>
      <c r="T35" s="80"/>
    </row>
    <row r="36" spans="1:20" s="19" customFormat="1">
      <c r="B36" s="89" t="s">
        <v>256</v>
      </c>
    </row>
    <row r="37" spans="1:20" s="19" customFormat="1">
      <c r="B37" s="89" t="s">
        <v>346</v>
      </c>
    </row>
    <row r="38" spans="1:20" s="19" customFormat="1"/>
    <row r="39" spans="1:20" s="19" customFormat="1"/>
    <row r="40" spans="1:20" s="19" customFormat="1"/>
    <row r="41" spans="1:20" s="19" customFormat="1"/>
    <row r="42" spans="1:20" s="19" customFormat="1"/>
    <row r="43" spans="1:20" s="19" customFormat="1"/>
    <row r="44" spans="1:20" s="19" customFormat="1"/>
  </sheetData>
  <mergeCells count="28">
    <mergeCell ref="A30:A33"/>
    <mergeCell ref="A1:E1"/>
    <mergeCell ref="B2:E2"/>
    <mergeCell ref="A6:D6"/>
    <mergeCell ref="A5:D5"/>
    <mergeCell ref="A7:B7"/>
    <mergeCell ref="A8:B8"/>
    <mergeCell ref="H7:I7"/>
    <mergeCell ref="L7:M7"/>
    <mergeCell ref="A29:B29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R12:R19 R30:R32 N30:N32 E30:E32 H30:H32 K30:K32 H13 E12:E25 K12:K17 N12:N16">
    <cfRule type="expression" dxfId="29" priority="5" stopIfTrue="1">
      <formula>D12&lt;E12</formula>
    </cfRule>
  </conditionalFormatting>
  <conditionalFormatting sqref="H14:H15">
    <cfRule type="expression" dxfId="28" priority="4" stopIfTrue="1">
      <formula>G14&lt;H14</formula>
    </cfRule>
  </conditionalFormatting>
  <conditionalFormatting sqref="H12">
    <cfRule type="expression" dxfId="27" priority="3" stopIfTrue="1">
      <formula>G12&lt;H12</formula>
    </cfRule>
  </conditionalFormatting>
  <conditionalFormatting sqref="K18">
    <cfRule type="expression" dxfId="26" priority="2" stopIfTrue="1">
      <formula>J18&lt;K18</formula>
    </cfRule>
  </conditionalFormatting>
  <conditionalFormatting sqref="K19:K20">
    <cfRule type="expression" dxfId="25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2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521" t="s">
        <v>47</v>
      </c>
      <c r="B1" s="522"/>
      <c r="C1" s="522"/>
      <c r="D1" s="522"/>
      <c r="E1" s="522"/>
      <c r="F1" s="522"/>
      <c r="G1" s="523"/>
      <c r="H1" s="515" t="s">
        <v>247</v>
      </c>
      <c r="I1" s="516"/>
      <c r="J1" s="516"/>
      <c r="K1" s="516"/>
      <c r="L1" s="517"/>
      <c r="N1" s="156" t="s">
        <v>193</v>
      </c>
      <c r="O1" s="157"/>
      <c r="P1" s="157"/>
      <c r="Q1" s="157"/>
      <c r="R1" s="157"/>
    </row>
    <row r="2" spans="1:18" ht="18.75" customHeight="1" thickBot="1">
      <c r="A2" s="23"/>
      <c r="B2" s="496" t="str">
        <f>山形市・上山市!B2</f>
        <v>2020年9月1日現在</v>
      </c>
      <c r="C2" s="496"/>
      <c r="D2" s="496"/>
      <c r="E2" s="496"/>
      <c r="F2" s="23"/>
      <c r="G2" s="24"/>
      <c r="H2" s="518"/>
      <c r="I2" s="519"/>
      <c r="J2" s="519"/>
      <c r="K2" s="519"/>
      <c r="L2" s="520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E4" s="20"/>
      <c r="N4" s="159" t="s">
        <v>196</v>
      </c>
      <c r="O4" s="159"/>
      <c r="P4" s="159"/>
      <c r="Q4" s="159"/>
      <c r="R4" s="159"/>
    </row>
    <row r="5" spans="1:18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R16+R22+R28+R36</f>
        <v>0</v>
      </c>
      <c r="M8" s="484"/>
      <c r="N8" s="11" t="s">
        <v>192</v>
      </c>
      <c r="O8" s="472"/>
      <c r="P8" s="472"/>
      <c r="Q8" s="472"/>
      <c r="R8" s="473"/>
    </row>
    <row r="9" spans="1:18" ht="11.25" customHeight="1"/>
    <row r="10" spans="1:18" s="19" customFormat="1" ht="14.2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251</v>
      </c>
      <c r="E11" s="47" t="s">
        <v>19</v>
      </c>
      <c r="F11" s="45" t="s">
        <v>18</v>
      </c>
      <c r="G11" s="46" t="s">
        <v>251</v>
      </c>
      <c r="H11" s="47" t="s">
        <v>19</v>
      </c>
      <c r="I11" s="45" t="s">
        <v>18</v>
      </c>
      <c r="J11" s="46" t="s">
        <v>251</v>
      </c>
      <c r="K11" s="47" t="s">
        <v>19</v>
      </c>
      <c r="L11" s="45" t="s">
        <v>18</v>
      </c>
      <c r="M11" s="46" t="s">
        <v>251</v>
      </c>
      <c r="N11" s="47" t="s">
        <v>19</v>
      </c>
      <c r="O11" s="45" t="s">
        <v>319</v>
      </c>
      <c r="P11" s="48" t="s">
        <v>18</v>
      </c>
      <c r="Q11" s="46" t="s">
        <v>251</v>
      </c>
      <c r="R11" s="47" t="s">
        <v>19</v>
      </c>
    </row>
    <row r="12" spans="1:18" s="19" customFormat="1">
      <c r="A12" s="507" t="s">
        <v>48</v>
      </c>
      <c r="B12" s="81"/>
      <c r="C12" s="284" t="s">
        <v>351</v>
      </c>
      <c r="D12" s="4">
        <v>3850</v>
      </c>
      <c r="E12" s="160"/>
      <c r="F12" s="290" t="s">
        <v>171</v>
      </c>
      <c r="G12" s="4">
        <v>2400</v>
      </c>
      <c r="H12" s="160"/>
      <c r="I12" s="290" t="s">
        <v>50</v>
      </c>
      <c r="J12" s="4">
        <v>850</v>
      </c>
      <c r="K12" s="160"/>
      <c r="L12" s="290" t="s">
        <v>49</v>
      </c>
      <c r="M12" s="4">
        <v>1400</v>
      </c>
      <c r="N12" s="160"/>
      <c r="O12" s="50" t="s">
        <v>26</v>
      </c>
      <c r="P12" s="284" t="s">
        <v>51</v>
      </c>
      <c r="Q12" s="4">
        <v>100</v>
      </c>
      <c r="R12" s="160"/>
    </row>
    <row r="13" spans="1:18" s="19" customFormat="1">
      <c r="A13" s="508"/>
      <c r="B13" s="82"/>
      <c r="C13" s="284" t="s">
        <v>259</v>
      </c>
      <c r="D13" s="4">
        <v>5300</v>
      </c>
      <c r="E13" s="160"/>
      <c r="F13" s="290"/>
      <c r="G13" s="4"/>
      <c r="H13" s="164"/>
      <c r="I13" s="290" t="s">
        <v>325</v>
      </c>
      <c r="J13" s="4">
        <v>50</v>
      </c>
      <c r="K13" s="164"/>
      <c r="L13" s="290" t="s">
        <v>52</v>
      </c>
      <c r="M13" s="4">
        <v>1400</v>
      </c>
      <c r="N13" s="160"/>
      <c r="O13" s="50" t="s">
        <v>26</v>
      </c>
      <c r="P13" s="284" t="s">
        <v>53</v>
      </c>
      <c r="Q13" s="4">
        <v>150</v>
      </c>
      <c r="R13" s="160"/>
    </row>
    <row r="14" spans="1:18" s="19" customFormat="1" ht="14.25" thickBot="1">
      <c r="A14" s="508"/>
      <c r="B14" s="83"/>
      <c r="C14" s="288" t="s">
        <v>55</v>
      </c>
      <c r="D14" s="16">
        <v>750</v>
      </c>
      <c r="E14" s="184"/>
      <c r="F14" s="292"/>
      <c r="G14" s="16"/>
      <c r="H14" s="182"/>
      <c r="I14" s="292" t="s">
        <v>326</v>
      </c>
      <c r="J14" s="16">
        <v>50</v>
      </c>
      <c r="K14" s="182"/>
      <c r="L14" s="292"/>
      <c r="M14" s="16"/>
      <c r="N14" s="182"/>
      <c r="O14" s="52" t="s">
        <v>26</v>
      </c>
      <c r="P14" s="288" t="s">
        <v>54</v>
      </c>
      <c r="Q14" s="16">
        <v>300</v>
      </c>
      <c r="R14" s="184"/>
    </row>
    <row r="15" spans="1:18" s="19" customFormat="1" ht="14.25" thickBot="1">
      <c r="A15" s="508"/>
      <c r="B15" s="390"/>
      <c r="C15" s="287" t="s">
        <v>41</v>
      </c>
      <c r="D15" s="18">
        <f>SUM(D12:D14)</f>
        <v>9900</v>
      </c>
      <c r="E15" s="375">
        <f>SUM(E12:E14)</f>
        <v>0</v>
      </c>
      <c r="F15" s="291" t="s">
        <v>41</v>
      </c>
      <c r="G15" s="18">
        <f>SUM(G12:G14)</f>
        <v>2400</v>
      </c>
      <c r="H15" s="375">
        <f>SUM(H12:H14)</f>
        <v>0</v>
      </c>
      <c r="I15" s="291" t="s">
        <v>41</v>
      </c>
      <c r="J15" s="18">
        <f>SUM(J12:J14)</f>
        <v>950</v>
      </c>
      <c r="K15" s="375">
        <f>SUM(K12:K14)</f>
        <v>0</v>
      </c>
      <c r="L15" s="291" t="s">
        <v>41</v>
      </c>
      <c r="M15" s="18">
        <f>SUM(M12:M14)</f>
        <v>2800</v>
      </c>
      <c r="N15" s="375">
        <f>SUM(N12:N14)</f>
        <v>0</v>
      </c>
      <c r="O15" s="55"/>
      <c r="P15" s="285" t="s">
        <v>41</v>
      </c>
      <c r="Q15" s="18">
        <f>SUM(Q12:Q14)</f>
        <v>550</v>
      </c>
      <c r="R15" s="375">
        <f>SUM(R12:R14)</f>
        <v>0</v>
      </c>
    </row>
    <row r="16" spans="1:18" s="19" customFormat="1">
      <c r="A16" s="509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42</v>
      </c>
      <c r="Q16" s="60"/>
      <c r="R16" s="165">
        <f>SUM(E15+H15+K15+N15+R15)</f>
        <v>0</v>
      </c>
    </row>
    <row r="17" spans="1:19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3"/>
    </row>
    <row r="18" spans="1:19" s="19" customFormat="1" ht="13.5" customHeight="1">
      <c r="A18" s="513" t="s">
        <v>12</v>
      </c>
      <c r="B18" s="514"/>
      <c r="C18" s="69" t="s">
        <v>18</v>
      </c>
      <c r="D18" s="46" t="s">
        <v>251</v>
      </c>
      <c r="E18" s="47" t="s">
        <v>19</v>
      </c>
      <c r="F18" s="68" t="s">
        <v>18</v>
      </c>
      <c r="G18" s="46" t="s">
        <v>251</v>
      </c>
      <c r="H18" s="47" t="s">
        <v>19</v>
      </c>
      <c r="I18" s="68" t="s">
        <v>18</v>
      </c>
      <c r="J18" s="46" t="s">
        <v>251</v>
      </c>
      <c r="K18" s="47" t="s">
        <v>19</v>
      </c>
      <c r="L18" s="68" t="s">
        <v>18</v>
      </c>
      <c r="M18" s="46" t="s">
        <v>251</v>
      </c>
      <c r="N18" s="47" t="s">
        <v>19</v>
      </c>
      <c r="O18" s="68" t="s">
        <v>20</v>
      </c>
      <c r="P18" s="69" t="s">
        <v>18</v>
      </c>
      <c r="Q18" s="46" t="s">
        <v>251</v>
      </c>
      <c r="R18" s="47" t="s">
        <v>19</v>
      </c>
    </row>
    <row r="19" spans="1:19" s="19" customFormat="1">
      <c r="A19" s="510" t="s">
        <v>56</v>
      </c>
      <c r="B19" s="49"/>
      <c r="C19" s="284" t="s">
        <v>57</v>
      </c>
      <c r="D19" s="4">
        <v>6650</v>
      </c>
      <c r="E19" s="160"/>
      <c r="F19" s="290" t="s">
        <v>57</v>
      </c>
      <c r="G19" s="4">
        <v>1000</v>
      </c>
      <c r="H19" s="160"/>
      <c r="I19" s="290" t="s">
        <v>57</v>
      </c>
      <c r="J19" s="4">
        <v>250</v>
      </c>
      <c r="K19" s="160"/>
      <c r="L19" s="290" t="s">
        <v>57</v>
      </c>
      <c r="M19" s="4">
        <v>2850</v>
      </c>
      <c r="N19" s="160"/>
      <c r="O19" s="51" t="s">
        <v>26</v>
      </c>
      <c r="P19" s="294" t="s">
        <v>300</v>
      </c>
      <c r="Q19" s="4">
        <v>600</v>
      </c>
      <c r="R19" s="160"/>
    </row>
    <row r="20" spans="1:19" s="19" customFormat="1" ht="14.25" thickBot="1">
      <c r="A20" s="511"/>
      <c r="B20" s="86"/>
      <c r="C20" s="288" t="s">
        <v>58</v>
      </c>
      <c r="D20" s="16">
        <v>1900</v>
      </c>
      <c r="E20" s="184"/>
      <c r="F20" s="292"/>
      <c r="G20" s="16"/>
      <c r="H20" s="182"/>
      <c r="I20" s="292"/>
      <c r="J20" s="16"/>
      <c r="K20" s="182"/>
      <c r="L20" s="292"/>
      <c r="M20" s="16"/>
      <c r="N20" s="182"/>
      <c r="O20" s="52"/>
      <c r="P20" s="288"/>
      <c r="Q20" s="16"/>
      <c r="R20" s="182"/>
    </row>
    <row r="21" spans="1:19" s="19" customFormat="1" ht="14.25" thickBot="1">
      <c r="A21" s="511"/>
      <c r="B21" s="391"/>
      <c r="C21" s="287" t="s">
        <v>41</v>
      </c>
      <c r="D21" s="18">
        <f>SUM(D19:D20)</f>
        <v>8550</v>
      </c>
      <c r="E21" s="375">
        <f>SUM(E19:E20)</f>
        <v>0</v>
      </c>
      <c r="F21" s="291" t="s">
        <v>41</v>
      </c>
      <c r="G21" s="18">
        <f>SUM(G19:G20)</f>
        <v>1000</v>
      </c>
      <c r="H21" s="375">
        <f>SUM(H19:H20)</f>
        <v>0</v>
      </c>
      <c r="I21" s="291" t="s">
        <v>41</v>
      </c>
      <c r="J21" s="392">
        <f>SUM(J19:J20)</f>
        <v>250</v>
      </c>
      <c r="K21" s="393">
        <f>SUM(K19:K20)</f>
        <v>0</v>
      </c>
      <c r="L21" s="291" t="s">
        <v>41</v>
      </c>
      <c r="M21" s="18">
        <f>SUM(M19:M20)</f>
        <v>2850</v>
      </c>
      <c r="N21" s="375">
        <f>SUM(N19:N20)</f>
        <v>0</v>
      </c>
      <c r="O21" s="55"/>
      <c r="P21" s="285" t="s">
        <v>41</v>
      </c>
      <c r="Q21" s="18">
        <f>SUM(Q17:Q20)</f>
        <v>600</v>
      </c>
      <c r="R21" s="375">
        <f>SUM(R19:R20)</f>
        <v>0</v>
      </c>
    </row>
    <row r="22" spans="1:19" s="19" customFormat="1">
      <c r="A22" s="512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42</v>
      </c>
      <c r="Q22" s="60"/>
      <c r="R22" s="166">
        <f>SUM(E21+H21+K21+N21+R21)</f>
        <v>0</v>
      </c>
    </row>
    <row r="23" spans="1:19" s="19" customFormat="1" ht="11.25" customHeight="1" thickBot="1">
      <c r="A23" s="87"/>
      <c r="B23" s="87"/>
      <c r="C23" s="51"/>
      <c r="D23" s="4"/>
      <c r="E23" s="16"/>
      <c r="F23" s="4"/>
      <c r="G23" s="4"/>
      <c r="H23" s="16"/>
      <c r="I23" s="4"/>
      <c r="J23" s="4"/>
      <c r="K23" s="16"/>
      <c r="L23" s="51"/>
      <c r="M23" s="4"/>
      <c r="N23" s="16"/>
      <c r="O23" s="4"/>
      <c r="P23" s="4"/>
      <c r="Q23" s="4"/>
      <c r="R23" s="16"/>
      <c r="S23" s="71"/>
    </row>
    <row r="24" spans="1:19" s="19" customFormat="1" ht="14.25" customHeight="1">
      <c r="A24" s="513" t="s">
        <v>12</v>
      </c>
      <c r="B24" s="514"/>
      <c r="C24" s="69" t="s">
        <v>18</v>
      </c>
      <c r="D24" s="46" t="s">
        <v>251</v>
      </c>
      <c r="E24" s="47" t="s">
        <v>19</v>
      </c>
      <c r="F24" s="68" t="s">
        <v>18</v>
      </c>
      <c r="G24" s="46" t="s">
        <v>251</v>
      </c>
      <c r="H24" s="47" t="s">
        <v>19</v>
      </c>
      <c r="I24" s="68" t="s">
        <v>18</v>
      </c>
      <c r="J24" s="46" t="s">
        <v>251</v>
      </c>
      <c r="K24" s="47" t="s">
        <v>19</v>
      </c>
      <c r="L24" s="68" t="s">
        <v>18</v>
      </c>
      <c r="M24" s="46" t="s">
        <v>251</v>
      </c>
      <c r="N24" s="47" t="s">
        <v>19</v>
      </c>
      <c r="O24" s="68" t="s">
        <v>20</v>
      </c>
      <c r="P24" s="69" t="s">
        <v>18</v>
      </c>
      <c r="Q24" s="46" t="s">
        <v>251</v>
      </c>
      <c r="R24" s="47" t="s">
        <v>19</v>
      </c>
    </row>
    <row r="25" spans="1:19" s="19" customFormat="1">
      <c r="A25" s="510" t="s">
        <v>59</v>
      </c>
      <c r="B25" s="295" t="s">
        <v>60</v>
      </c>
      <c r="C25" s="284" t="s">
        <v>61</v>
      </c>
      <c r="D25" s="4">
        <v>1950</v>
      </c>
      <c r="E25" s="160"/>
      <c r="F25" s="290" t="s">
        <v>61</v>
      </c>
      <c r="G25" s="4">
        <v>350</v>
      </c>
      <c r="H25" s="160"/>
      <c r="I25" s="290" t="s">
        <v>61</v>
      </c>
      <c r="J25" s="4">
        <v>300</v>
      </c>
      <c r="K25" s="160"/>
      <c r="L25" s="290" t="s">
        <v>61</v>
      </c>
      <c r="M25" s="4">
        <v>650</v>
      </c>
      <c r="N25" s="160"/>
      <c r="O25" s="277" t="s">
        <v>26</v>
      </c>
      <c r="P25" s="290" t="s">
        <v>62</v>
      </c>
      <c r="Q25" s="4">
        <v>50</v>
      </c>
      <c r="R25" s="160"/>
    </row>
    <row r="26" spans="1:19" s="19" customFormat="1" ht="13.5" customHeight="1" thickBot="1">
      <c r="A26" s="511"/>
      <c r="B26" s="279" t="s">
        <v>63</v>
      </c>
      <c r="C26" s="288" t="s">
        <v>64</v>
      </c>
      <c r="D26" s="16">
        <v>2600</v>
      </c>
      <c r="E26" s="184"/>
      <c r="F26" s="292" t="s">
        <v>64</v>
      </c>
      <c r="G26" s="16">
        <v>350</v>
      </c>
      <c r="H26" s="184"/>
      <c r="I26" s="292" t="s">
        <v>64</v>
      </c>
      <c r="J26" s="16">
        <v>200</v>
      </c>
      <c r="K26" s="184"/>
      <c r="L26" s="292" t="s">
        <v>64</v>
      </c>
      <c r="M26" s="16">
        <v>600</v>
      </c>
      <c r="N26" s="184"/>
      <c r="O26" s="394"/>
      <c r="P26" s="292" t="s">
        <v>65</v>
      </c>
      <c r="Q26" s="16">
        <v>100</v>
      </c>
      <c r="R26" s="184"/>
    </row>
    <row r="27" spans="1:19" s="19" customFormat="1" ht="14.25" thickBot="1">
      <c r="A27" s="511"/>
      <c r="B27" s="395"/>
      <c r="C27" s="287" t="s">
        <v>41</v>
      </c>
      <c r="D27" s="18">
        <f>SUM(D25:D26)</f>
        <v>4550</v>
      </c>
      <c r="E27" s="375">
        <f>SUM(E25:E26)</f>
        <v>0</v>
      </c>
      <c r="F27" s="291" t="s">
        <v>41</v>
      </c>
      <c r="G27" s="18">
        <f>SUM(G25:G26)</f>
        <v>700</v>
      </c>
      <c r="H27" s="375">
        <f>SUM(H25:H26)</f>
        <v>0</v>
      </c>
      <c r="I27" s="291" t="s">
        <v>41</v>
      </c>
      <c r="J27" s="18">
        <f>SUM(J25:J26)</f>
        <v>500</v>
      </c>
      <c r="K27" s="375">
        <f>SUM(K25:K26)</f>
        <v>0</v>
      </c>
      <c r="L27" s="291" t="s">
        <v>41</v>
      </c>
      <c r="M27" s="18">
        <f>SUM(M25:M26)</f>
        <v>1250</v>
      </c>
      <c r="N27" s="375">
        <f>SUM(N25:N26)</f>
        <v>0</v>
      </c>
      <c r="O27" s="55"/>
      <c r="P27" s="285" t="s">
        <v>41</v>
      </c>
      <c r="Q27" s="392">
        <f>SUM(Q23:Q26)</f>
        <v>150</v>
      </c>
      <c r="R27" s="393">
        <f>SUM(R25:R26)</f>
        <v>0</v>
      </c>
    </row>
    <row r="28" spans="1:19" s="19" customFormat="1">
      <c r="A28" s="512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42</v>
      </c>
      <c r="Q28" s="60"/>
      <c r="R28" s="166">
        <f>SUM(E27+H27+K27+N27+R27)</f>
        <v>0</v>
      </c>
    </row>
    <row r="29" spans="1:19" s="19" customFormat="1" ht="11.25" customHeight="1" thickBot="1">
      <c r="A29" s="61"/>
      <c r="B29" s="61"/>
      <c r="C29" s="51"/>
      <c r="D29" s="4"/>
      <c r="E29" s="16"/>
      <c r="F29" s="51"/>
      <c r="G29" s="4"/>
      <c r="H29" s="16"/>
      <c r="I29" s="51"/>
      <c r="J29" s="4"/>
      <c r="K29" s="16"/>
      <c r="L29" s="51"/>
      <c r="M29" s="4"/>
      <c r="N29" s="16"/>
      <c r="O29" s="51"/>
      <c r="P29" s="4"/>
      <c r="Q29" s="4"/>
      <c r="R29" s="53"/>
    </row>
    <row r="30" spans="1:19" s="19" customFormat="1">
      <c r="A30" s="513" t="s">
        <v>12</v>
      </c>
      <c r="B30" s="514"/>
      <c r="C30" s="69" t="s">
        <v>18</v>
      </c>
      <c r="D30" s="46" t="s">
        <v>251</v>
      </c>
      <c r="E30" s="47" t="s">
        <v>19</v>
      </c>
      <c r="F30" s="69" t="s">
        <v>18</v>
      </c>
      <c r="G30" s="46" t="s">
        <v>251</v>
      </c>
      <c r="H30" s="47" t="s">
        <v>19</v>
      </c>
      <c r="I30" s="69" t="s">
        <v>18</v>
      </c>
      <c r="J30" s="46" t="s">
        <v>251</v>
      </c>
      <c r="K30" s="47" t="s">
        <v>19</v>
      </c>
      <c r="L30" s="69" t="s">
        <v>18</v>
      </c>
      <c r="M30" s="46" t="s">
        <v>251</v>
      </c>
      <c r="N30" s="47" t="s">
        <v>19</v>
      </c>
      <c r="O30" s="68" t="s">
        <v>20</v>
      </c>
      <c r="P30" s="69" t="s">
        <v>18</v>
      </c>
      <c r="Q30" s="46" t="s">
        <v>251</v>
      </c>
      <c r="R30" s="47" t="s">
        <v>19</v>
      </c>
    </row>
    <row r="31" spans="1:19" s="19" customFormat="1" ht="13.5" customHeight="1">
      <c r="A31" s="500" t="s">
        <v>66</v>
      </c>
      <c r="B31" s="296" t="s">
        <v>67</v>
      </c>
      <c r="C31" s="284" t="s">
        <v>68</v>
      </c>
      <c r="D31" s="4">
        <v>3350</v>
      </c>
      <c r="E31" s="160"/>
      <c r="F31" s="290" t="s">
        <v>68</v>
      </c>
      <c r="G31" s="4">
        <v>800</v>
      </c>
      <c r="H31" s="160"/>
      <c r="I31" s="290" t="s">
        <v>68</v>
      </c>
      <c r="J31" s="4">
        <v>300</v>
      </c>
      <c r="K31" s="160"/>
      <c r="L31" s="290" t="s">
        <v>68</v>
      </c>
      <c r="M31" s="4">
        <v>1100</v>
      </c>
      <c r="N31" s="160"/>
      <c r="O31" s="50" t="s">
        <v>26</v>
      </c>
      <c r="P31" s="284" t="s">
        <v>69</v>
      </c>
      <c r="Q31" s="4">
        <v>150</v>
      </c>
      <c r="R31" s="160"/>
    </row>
    <row r="32" spans="1:19" s="19" customFormat="1">
      <c r="A32" s="501"/>
      <c r="B32" s="296" t="s">
        <v>70</v>
      </c>
      <c r="C32" s="284" t="s">
        <v>238</v>
      </c>
      <c r="D32" s="4">
        <v>2050</v>
      </c>
      <c r="E32" s="160"/>
      <c r="F32" s="290" t="s">
        <v>237</v>
      </c>
      <c r="G32" s="4">
        <v>200</v>
      </c>
      <c r="H32" s="160"/>
      <c r="I32" s="290"/>
      <c r="J32" s="4"/>
      <c r="K32" s="164"/>
      <c r="L32" s="290" t="s">
        <v>71</v>
      </c>
      <c r="M32" s="4">
        <v>1000</v>
      </c>
      <c r="N32" s="160"/>
      <c r="O32" s="50"/>
      <c r="P32" s="284"/>
      <c r="Q32" s="4"/>
      <c r="R32" s="164"/>
    </row>
    <row r="33" spans="1:18" s="19" customFormat="1" ht="13.5" customHeight="1">
      <c r="A33" s="501"/>
      <c r="B33" s="296" t="s">
        <v>72</v>
      </c>
      <c r="C33" s="284" t="s">
        <v>73</v>
      </c>
      <c r="D33" s="4">
        <v>1800</v>
      </c>
      <c r="E33" s="160"/>
      <c r="F33" s="290"/>
      <c r="G33" s="4"/>
      <c r="H33" s="164"/>
      <c r="I33" s="290"/>
      <c r="J33" s="4"/>
      <c r="K33" s="164"/>
      <c r="L33" s="290"/>
      <c r="M33" s="4"/>
      <c r="N33" s="160"/>
      <c r="O33" s="50"/>
      <c r="P33" s="284"/>
      <c r="Q33" s="4"/>
      <c r="R33" s="164"/>
    </row>
    <row r="34" spans="1:18" s="19" customFormat="1" ht="14.25" thickBot="1">
      <c r="A34" s="501"/>
      <c r="B34" s="396" t="s">
        <v>74</v>
      </c>
      <c r="C34" s="288" t="s">
        <v>75</v>
      </c>
      <c r="D34" s="16">
        <v>1800</v>
      </c>
      <c r="E34" s="184"/>
      <c r="F34" s="292"/>
      <c r="G34" s="16"/>
      <c r="H34" s="182"/>
      <c r="I34" s="292"/>
      <c r="J34" s="16"/>
      <c r="K34" s="182"/>
      <c r="L34" s="299" t="s">
        <v>165</v>
      </c>
      <c r="M34" s="16">
        <v>250</v>
      </c>
      <c r="N34" s="184"/>
      <c r="O34" s="52"/>
      <c r="P34" s="288"/>
      <c r="Q34" s="16"/>
      <c r="R34" s="182"/>
    </row>
    <row r="35" spans="1:18" s="19" customFormat="1" ht="14.25" thickBot="1">
      <c r="A35" s="501"/>
      <c r="B35" s="395"/>
      <c r="C35" s="287" t="s">
        <v>41</v>
      </c>
      <c r="D35" s="18">
        <f>SUM(D31:D34)</f>
        <v>9000</v>
      </c>
      <c r="E35" s="375">
        <f>SUM(E31:E34)</f>
        <v>0</v>
      </c>
      <c r="F35" s="291" t="s">
        <v>41</v>
      </c>
      <c r="G35" s="18">
        <f>SUM(G31:G34)</f>
        <v>1000</v>
      </c>
      <c r="H35" s="375">
        <f>SUM(H31:H34)</f>
        <v>0</v>
      </c>
      <c r="I35" s="291" t="s">
        <v>41</v>
      </c>
      <c r="J35" s="18">
        <f>SUM(J31:J34)</f>
        <v>300</v>
      </c>
      <c r="K35" s="375">
        <f>SUM(K31:K34)</f>
        <v>0</v>
      </c>
      <c r="L35" s="291" t="s">
        <v>41</v>
      </c>
      <c r="M35" s="18">
        <f>SUM(M31:M34)</f>
        <v>2350</v>
      </c>
      <c r="N35" s="375">
        <f>SUM(N31:N34)</f>
        <v>0</v>
      </c>
      <c r="O35" s="54"/>
      <c r="P35" s="285" t="s">
        <v>41</v>
      </c>
      <c r="Q35" s="18">
        <f>SUM(Q31:Q34)</f>
        <v>150</v>
      </c>
      <c r="R35" s="375">
        <f>SUM(R31:R34)</f>
        <v>0</v>
      </c>
    </row>
    <row r="36" spans="1:18" s="19" customFormat="1">
      <c r="A36" s="502"/>
      <c r="B36" s="88"/>
      <c r="C36" s="57"/>
      <c r="D36" s="9"/>
      <c r="E36" s="9"/>
      <c r="F36" s="57"/>
      <c r="G36" s="9"/>
      <c r="H36" s="9"/>
      <c r="I36" s="57"/>
      <c r="J36" s="9"/>
      <c r="K36" s="9"/>
      <c r="L36" s="57"/>
      <c r="M36" s="9"/>
      <c r="N36" s="9"/>
      <c r="O36" s="76"/>
      <c r="P36" s="59" t="s">
        <v>42</v>
      </c>
      <c r="Q36" s="60"/>
      <c r="R36" s="167">
        <f>SUM(E35+H35+K35+N35+R35)</f>
        <v>0</v>
      </c>
    </row>
    <row r="37" spans="1:18" s="19" customFormat="1">
      <c r="B37" s="89" t="s">
        <v>185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8" s="19" customFormat="1">
      <c r="B38" s="90" t="s">
        <v>189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s="19" customFormat="1">
      <c r="B39" s="90" t="s">
        <v>318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s="19" customFormat="1"/>
    <row r="41" spans="1:18" s="19" customFormat="1"/>
    <row r="42" spans="1:18" s="19" customFormat="1"/>
    <row r="43" spans="1:18" s="19" customFormat="1"/>
    <row r="44" spans="1:18" s="19" customFormat="1"/>
    <row r="45" spans="1:18" s="19" customFormat="1"/>
    <row r="46" spans="1:18" s="19" customFormat="1"/>
    <row r="47" spans="1:18" s="19" customFormat="1"/>
    <row r="48" spans="1:18" s="19" customFormat="1"/>
    <row r="49" s="19" customFormat="1"/>
    <row r="50" s="19" customFormat="1"/>
    <row r="51" s="19" customFormat="1"/>
    <row r="52" s="19" customFormat="1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R25:R27 E19:E21 H19:H21 K19:K21 R19:R21 H25:H27 E25:E27 K25:K27 N25:N27 N19:N21 E12:E15 H12:H15 K12:K15 N12:N15 R12:R15 N31:N35 E31:E35 H31:H35 K31:K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1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5" t="s">
        <v>76</v>
      </c>
      <c r="B1" s="25"/>
      <c r="C1" s="25"/>
      <c r="D1" s="25"/>
      <c r="E1" s="25"/>
      <c r="F1" s="25"/>
      <c r="G1" s="439" t="s">
        <v>247</v>
      </c>
      <c r="H1" s="460"/>
      <c r="I1" s="460"/>
      <c r="J1" s="460"/>
      <c r="K1" s="460"/>
      <c r="L1" s="461"/>
      <c r="N1" s="156" t="s">
        <v>193</v>
      </c>
      <c r="O1" s="157"/>
      <c r="P1" s="157"/>
      <c r="Q1" s="157"/>
      <c r="R1" s="157"/>
    </row>
    <row r="2" spans="1:18" ht="18.75" customHeight="1" thickBot="1">
      <c r="A2" s="26"/>
      <c r="B2" s="534" t="str">
        <f>山形市・上山市!B2</f>
        <v>2020年9月1日現在</v>
      </c>
      <c r="C2" s="534"/>
      <c r="D2" s="534"/>
      <c r="E2" s="534"/>
      <c r="F2" s="26"/>
      <c r="G2" s="462"/>
      <c r="H2" s="463"/>
      <c r="I2" s="463"/>
      <c r="J2" s="463"/>
      <c r="K2" s="463"/>
      <c r="L2" s="464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H4" s="34"/>
      <c r="N4" s="159" t="s">
        <v>196</v>
      </c>
      <c r="O4" s="159"/>
      <c r="P4" s="159"/>
      <c r="Q4" s="159"/>
      <c r="R4" s="159"/>
    </row>
    <row r="5" spans="1:18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R16+R22+R28+E33</f>
        <v>0</v>
      </c>
      <c r="M8" s="484"/>
      <c r="N8" s="11" t="s">
        <v>11</v>
      </c>
      <c r="O8" s="472"/>
      <c r="P8" s="472"/>
      <c r="Q8" s="472"/>
      <c r="R8" s="473"/>
    </row>
    <row r="9" spans="1:18" ht="11.25" customHeight="1"/>
    <row r="10" spans="1:18" s="19" customFormat="1" ht="14.25" customHeight="1" thickBot="1">
      <c r="A10" s="503" t="s">
        <v>12</v>
      </c>
      <c r="B10" s="531"/>
      <c r="C10" s="38" t="s">
        <v>13</v>
      </c>
      <c r="D10" s="39"/>
      <c r="E10" s="40"/>
      <c r="F10" s="41" t="s">
        <v>14</v>
      </c>
      <c r="G10" s="39"/>
      <c r="H10" s="40"/>
      <c r="I10" s="532" t="s">
        <v>337</v>
      </c>
      <c r="J10" s="455"/>
      <c r="K10" s="533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338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>
      <c r="A12" s="500" t="s">
        <v>77</v>
      </c>
      <c r="B12" s="81"/>
      <c r="C12" s="290" t="s">
        <v>332</v>
      </c>
      <c r="D12" s="4">
        <v>2300</v>
      </c>
      <c r="E12" s="160"/>
      <c r="F12" s="290"/>
      <c r="G12" s="4"/>
      <c r="H12" s="37"/>
      <c r="I12" s="290"/>
      <c r="J12" s="4"/>
      <c r="K12" s="160"/>
      <c r="L12" s="290" t="s">
        <v>78</v>
      </c>
      <c r="M12" s="4">
        <v>1050</v>
      </c>
      <c r="N12" s="160"/>
      <c r="O12" s="50" t="s">
        <v>26</v>
      </c>
      <c r="P12" s="284" t="s">
        <v>79</v>
      </c>
      <c r="Q12" s="4">
        <v>100</v>
      </c>
      <c r="R12" s="160"/>
    </row>
    <row r="13" spans="1:18" s="19" customFormat="1">
      <c r="A13" s="529"/>
      <c r="B13" s="82"/>
      <c r="C13" s="298" t="s">
        <v>333</v>
      </c>
      <c r="D13" s="4">
        <v>2000</v>
      </c>
      <c r="E13" s="160"/>
      <c r="F13" s="290" t="s">
        <v>80</v>
      </c>
      <c r="G13" s="4">
        <v>1450</v>
      </c>
      <c r="H13" s="160"/>
      <c r="I13" s="290"/>
      <c r="J13" s="4"/>
      <c r="K13" s="160"/>
      <c r="L13" s="290" t="s">
        <v>298</v>
      </c>
      <c r="M13" s="4">
        <v>1200</v>
      </c>
      <c r="N13" s="160"/>
      <c r="O13" s="50" t="s">
        <v>26</v>
      </c>
      <c r="P13" s="284" t="s">
        <v>81</v>
      </c>
      <c r="Q13" s="4">
        <v>200</v>
      </c>
      <c r="R13" s="160"/>
    </row>
    <row r="14" spans="1:18" s="19" customFormat="1" ht="14.25" thickBot="1">
      <c r="A14" s="529"/>
      <c r="B14" s="83"/>
      <c r="C14" s="299" t="s">
        <v>334</v>
      </c>
      <c r="D14" s="16">
        <v>3650</v>
      </c>
      <c r="E14" s="184"/>
      <c r="F14" s="292"/>
      <c r="G14" s="16"/>
      <c r="H14" s="182"/>
      <c r="I14" s="292"/>
      <c r="J14" s="16"/>
      <c r="K14" s="398"/>
      <c r="L14" s="292"/>
      <c r="M14" s="16"/>
      <c r="N14" s="190"/>
      <c r="O14" s="52"/>
      <c r="P14" s="288"/>
      <c r="Q14" s="16"/>
      <c r="R14" s="182"/>
    </row>
    <row r="15" spans="1:18" s="19" customFormat="1" ht="14.25" thickBot="1">
      <c r="A15" s="508"/>
      <c r="B15" s="390"/>
      <c r="C15" s="287" t="s">
        <v>41</v>
      </c>
      <c r="D15" s="283">
        <f>SUM(D12:D14)</f>
        <v>7950</v>
      </c>
      <c r="E15" s="375">
        <f>SUM(E12:E14)</f>
        <v>0</v>
      </c>
      <c r="F15" s="291" t="s">
        <v>41</v>
      </c>
      <c r="G15" s="18">
        <f>SUM(G12:G14)</f>
        <v>1450</v>
      </c>
      <c r="H15" s="375">
        <f>SUM(H12:H14)</f>
        <v>0</v>
      </c>
      <c r="I15" s="291" t="s">
        <v>41</v>
      </c>
      <c r="J15" s="18">
        <f>SUM(J12:J14)</f>
        <v>0</v>
      </c>
      <c r="K15" s="375">
        <f>SUM(K12:K14)</f>
        <v>0</v>
      </c>
      <c r="L15" s="291" t="s">
        <v>41</v>
      </c>
      <c r="M15" s="18">
        <f>SUM(M12:M14)</f>
        <v>2250</v>
      </c>
      <c r="N15" s="375">
        <f>SUM(N12:N14)</f>
        <v>0</v>
      </c>
      <c r="O15" s="55"/>
      <c r="P15" s="285" t="s">
        <v>41</v>
      </c>
      <c r="Q15" s="18">
        <f>SUM(Q12:Q14)</f>
        <v>300</v>
      </c>
      <c r="R15" s="375">
        <f>SUM(R12:R14)</f>
        <v>0</v>
      </c>
    </row>
    <row r="16" spans="1:18" s="19" customFormat="1">
      <c r="A16" s="530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42</v>
      </c>
      <c r="Q16" s="60"/>
      <c r="R16" s="165">
        <f>SUM(E15+H15+K15+N15+R15)</f>
        <v>0</v>
      </c>
    </row>
    <row r="17" spans="1:18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92"/>
    </row>
    <row r="18" spans="1:18" s="19" customFormat="1" ht="14.25" customHeight="1">
      <c r="A18" s="513" t="s">
        <v>12</v>
      </c>
      <c r="B18" s="514"/>
      <c r="C18" s="45" t="s">
        <v>18</v>
      </c>
      <c r="D18" s="46" t="s">
        <v>251</v>
      </c>
      <c r="E18" s="47" t="s">
        <v>161</v>
      </c>
      <c r="F18" s="45" t="s">
        <v>18</v>
      </c>
      <c r="G18" s="46" t="s">
        <v>251</v>
      </c>
      <c r="H18" s="47" t="s">
        <v>161</v>
      </c>
      <c r="I18" s="45" t="s">
        <v>18</v>
      </c>
      <c r="J18" s="46" t="s">
        <v>338</v>
      </c>
      <c r="K18" s="47" t="s">
        <v>161</v>
      </c>
      <c r="L18" s="45" t="s">
        <v>18</v>
      </c>
      <c r="M18" s="46" t="s">
        <v>251</v>
      </c>
      <c r="N18" s="47" t="s">
        <v>161</v>
      </c>
      <c r="O18" s="45" t="s">
        <v>20</v>
      </c>
      <c r="P18" s="48" t="s">
        <v>18</v>
      </c>
      <c r="Q18" s="46" t="s">
        <v>251</v>
      </c>
      <c r="R18" s="47" t="s">
        <v>161</v>
      </c>
    </row>
    <row r="19" spans="1:18" s="19" customFormat="1">
      <c r="A19" s="500" t="s">
        <v>82</v>
      </c>
      <c r="B19" s="49"/>
      <c r="C19" s="284" t="s">
        <v>83</v>
      </c>
      <c r="D19" s="4">
        <v>3000</v>
      </c>
      <c r="E19" s="160"/>
      <c r="F19" s="290" t="s">
        <v>83</v>
      </c>
      <c r="G19" s="4">
        <v>1050</v>
      </c>
      <c r="H19" s="160"/>
      <c r="I19" s="290" t="s">
        <v>226</v>
      </c>
      <c r="J19" s="4">
        <v>100</v>
      </c>
      <c r="K19" s="160"/>
      <c r="L19" s="290" t="s">
        <v>84</v>
      </c>
      <c r="M19" s="4">
        <v>850</v>
      </c>
      <c r="N19" s="160"/>
      <c r="O19" s="50" t="s">
        <v>26</v>
      </c>
      <c r="P19" s="284" t="s">
        <v>175</v>
      </c>
      <c r="Q19" s="4">
        <v>200</v>
      </c>
      <c r="R19" s="160"/>
    </row>
    <row r="20" spans="1:18" s="19" customFormat="1" ht="14.25" thickBot="1">
      <c r="A20" s="529"/>
      <c r="B20" s="86"/>
      <c r="C20" s="288" t="s">
        <v>85</v>
      </c>
      <c r="D20" s="16">
        <v>3000</v>
      </c>
      <c r="E20" s="184"/>
      <c r="F20" s="292"/>
      <c r="G20" s="16"/>
      <c r="H20" s="182"/>
      <c r="I20" s="292" t="s">
        <v>225</v>
      </c>
      <c r="J20" s="16">
        <v>50</v>
      </c>
      <c r="K20" s="172"/>
      <c r="L20" s="292"/>
      <c r="M20" s="16"/>
      <c r="N20" s="182"/>
      <c r="O20" s="52"/>
      <c r="P20" s="288"/>
      <c r="Q20" s="16"/>
      <c r="R20" s="182"/>
    </row>
    <row r="21" spans="1:18" s="19" customFormat="1" ht="14.25" thickBot="1">
      <c r="A21" s="508"/>
      <c r="B21" s="391"/>
      <c r="C21" s="287" t="s">
        <v>41</v>
      </c>
      <c r="D21" s="283">
        <f>SUM(D19:D20)</f>
        <v>6000</v>
      </c>
      <c r="E21" s="375">
        <f>SUM(E19:E20)</f>
        <v>0</v>
      </c>
      <c r="F21" s="291" t="s">
        <v>41</v>
      </c>
      <c r="G21" s="18">
        <f>SUM(G19:G20)</f>
        <v>1050</v>
      </c>
      <c r="H21" s="375">
        <f>SUM(H19:H20)</f>
        <v>0</v>
      </c>
      <c r="I21" s="291" t="s">
        <v>41</v>
      </c>
      <c r="J21" s="18">
        <f>SUM(J19:J20)</f>
        <v>150</v>
      </c>
      <c r="K21" s="375">
        <f>SUM(K19:K20)</f>
        <v>0</v>
      </c>
      <c r="L21" s="291" t="s">
        <v>41</v>
      </c>
      <c r="M21" s="18">
        <f>SUM(M19:M20)</f>
        <v>850</v>
      </c>
      <c r="N21" s="375">
        <f>SUM(N19:N20)</f>
        <v>0</v>
      </c>
      <c r="O21" s="55"/>
      <c r="P21" s="285" t="s">
        <v>41</v>
      </c>
      <c r="Q21" s="18">
        <f>SUM(Q17:Q20)</f>
        <v>200</v>
      </c>
      <c r="R21" s="375">
        <f>SUM(R19:R20)</f>
        <v>0</v>
      </c>
    </row>
    <row r="22" spans="1:18" s="19" customFormat="1">
      <c r="A22" s="530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42</v>
      </c>
      <c r="Q22" s="60"/>
      <c r="R22" s="165">
        <f>SUM(E21+H21+K21+N21+R21)</f>
        <v>0</v>
      </c>
    </row>
    <row r="23" spans="1:18" s="19" customFormat="1" ht="11.25" customHeight="1" thickBot="1">
      <c r="A23" s="87"/>
      <c r="B23" s="87"/>
      <c r="C23" s="51"/>
      <c r="D23" s="4"/>
      <c r="E23" s="4"/>
      <c r="F23" s="4"/>
      <c r="G23" s="4"/>
      <c r="H23" s="4"/>
      <c r="I23" s="4"/>
      <c r="J23" s="4"/>
      <c r="K23" s="4"/>
      <c r="L23" s="51"/>
      <c r="M23" s="4"/>
      <c r="N23" s="4"/>
      <c r="O23" s="4"/>
      <c r="P23" s="4"/>
      <c r="Q23" s="4"/>
      <c r="R23" s="4"/>
    </row>
    <row r="24" spans="1:18" s="19" customFormat="1" ht="14.25" customHeight="1">
      <c r="A24" s="513" t="s">
        <v>12</v>
      </c>
      <c r="B24" s="514"/>
      <c r="C24" s="45" t="s">
        <v>18</v>
      </c>
      <c r="D24" s="46" t="s">
        <v>251</v>
      </c>
      <c r="E24" s="47" t="s">
        <v>161</v>
      </c>
      <c r="F24" s="45" t="s">
        <v>18</v>
      </c>
      <c r="G24" s="46" t="s">
        <v>251</v>
      </c>
      <c r="H24" s="47" t="s">
        <v>161</v>
      </c>
      <c r="I24" s="45" t="s">
        <v>18</v>
      </c>
      <c r="J24" s="46" t="s">
        <v>251</v>
      </c>
      <c r="K24" s="47" t="s">
        <v>161</v>
      </c>
      <c r="L24" s="45" t="s">
        <v>18</v>
      </c>
      <c r="M24" s="46" t="s">
        <v>251</v>
      </c>
      <c r="N24" s="47" t="s">
        <v>161</v>
      </c>
      <c r="O24" s="45" t="s">
        <v>20</v>
      </c>
      <c r="P24" s="48" t="s">
        <v>18</v>
      </c>
      <c r="Q24" s="46" t="s">
        <v>251</v>
      </c>
      <c r="R24" s="47" t="s">
        <v>161</v>
      </c>
    </row>
    <row r="25" spans="1:18" s="19" customFormat="1">
      <c r="A25" s="510" t="s">
        <v>86</v>
      </c>
      <c r="B25" s="93"/>
      <c r="C25" s="290" t="s">
        <v>87</v>
      </c>
      <c r="D25" s="2">
        <v>4100</v>
      </c>
      <c r="E25" s="160"/>
      <c r="F25" s="290"/>
      <c r="G25" s="4"/>
      <c r="H25" s="37"/>
      <c r="I25" s="290"/>
      <c r="J25" s="2"/>
      <c r="K25" s="37"/>
      <c r="L25" s="290" t="s">
        <v>88</v>
      </c>
      <c r="M25" s="2">
        <v>800</v>
      </c>
      <c r="N25" s="160"/>
      <c r="O25" s="277" t="s">
        <v>172</v>
      </c>
      <c r="P25" s="298" t="s">
        <v>352</v>
      </c>
      <c r="Q25" s="2">
        <v>100</v>
      </c>
      <c r="R25" s="160"/>
    </row>
    <row r="26" spans="1:18" s="19" customFormat="1" ht="14.25" thickBot="1">
      <c r="A26" s="511"/>
      <c r="B26" s="94"/>
      <c r="C26" s="292"/>
      <c r="D26" s="8"/>
      <c r="E26" s="182"/>
      <c r="F26" s="292"/>
      <c r="G26" s="16"/>
      <c r="H26" s="399"/>
      <c r="I26" s="292"/>
      <c r="J26" s="8"/>
      <c r="K26" s="399"/>
      <c r="L26" s="292"/>
      <c r="M26" s="8"/>
      <c r="N26" s="182"/>
      <c r="O26" s="394"/>
      <c r="P26" s="292"/>
      <c r="Q26" s="8"/>
      <c r="R26" s="182"/>
    </row>
    <row r="27" spans="1:18" s="19" customFormat="1" ht="14.25" thickBot="1">
      <c r="A27" s="511"/>
      <c r="B27" s="395"/>
      <c r="C27" s="287" t="s">
        <v>41</v>
      </c>
      <c r="D27" s="297">
        <f>SUM(D25:D26)</f>
        <v>4100</v>
      </c>
      <c r="E27" s="375">
        <f>SUM(E25:E26)</f>
        <v>0</v>
      </c>
      <c r="F27" s="291"/>
      <c r="G27" s="18">
        <f>SUM(G25:G26)</f>
        <v>0</v>
      </c>
      <c r="H27" s="400">
        <f>SUM(H25:H26)</f>
        <v>0</v>
      </c>
      <c r="I27" s="291"/>
      <c r="J27" s="297"/>
      <c r="K27" s="400">
        <f>SUM(K25:K26)</f>
        <v>0</v>
      </c>
      <c r="L27" s="285" t="s">
        <v>41</v>
      </c>
      <c r="M27" s="297">
        <f>SUM(M25:M26)</f>
        <v>800</v>
      </c>
      <c r="N27" s="375">
        <f>SUM(N25:N26)</f>
        <v>0</v>
      </c>
      <c r="O27" s="74"/>
      <c r="P27" s="285" t="s">
        <v>178</v>
      </c>
      <c r="Q27" s="297">
        <f>SUM(Q25:Q26)</f>
        <v>100</v>
      </c>
      <c r="R27" s="375">
        <f>SUM(R25:R26)</f>
        <v>0</v>
      </c>
    </row>
    <row r="28" spans="1:18" s="19" customFormat="1">
      <c r="A28" s="512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42</v>
      </c>
      <c r="Q28" s="60"/>
      <c r="R28" s="166">
        <f>SUM(E27+H27+K27+N27+R27)</f>
        <v>0</v>
      </c>
    </row>
    <row r="29" spans="1:18" s="19" customFormat="1" ht="11.25" customHeight="1" thickBot="1">
      <c r="A29" s="61"/>
      <c r="B29" s="61"/>
      <c r="C29" s="61"/>
      <c r="D29" s="61"/>
      <c r="E29" s="95"/>
      <c r="G29" s="217"/>
    </row>
    <row r="30" spans="1:18" s="19" customFormat="1">
      <c r="A30" s="513" t="s">
        <v>12</v>
      </c>
      <c r="B30" s="514"/>
      <c r="C30" s="69" t="s">
        <v>18</v>
      </c>
      <c r="D30" s="46" t="s">
        <v>251</v>
      </c>
      <c r="E30" s="47" t="s">
        <v>162</v>
      </c>
    </row>
    <row r="31" spans="1:18" s="19" customFormat="1">
      <c r="A31" s="510" t="s">
        <v>89</v>
      </c>
      <c r="B31" s="278" t="s">
        <v>316</v>
      </c>
      <c r="C31" s="298" t="s">
        <v>90</v>
      </c>
      <c r="D31" s="4">
        <v>1500</v>
      </c>
      <c r="E31" s="160"/>
    </row>
    <row r="32" spans="1:18" s="19" customFormat="1" ht="14.25" thickBot="1">
      <c r="A32" s="511"/>
      <c r="B32" s="397" t="s">
        <v>316</v>
      </c>
      <c r="C32" s="300" t="s">
        <v>91</v>
      </c>
      <c r="D32" s="16">
        <v>500</v>
      </c>
      <c r="E32" s="184"/>
    </row>
    <row r="33" spans="1:13" s="19" customFormat="1" ht="14.25" thickBot="1">
      <c r="A33" s="511"/>
      <c r="B33" s="395"/>
      <c r="C33" s="373" t="s">
        <v>41</v>
      </c>
      <c r="D33" s="18">
        <f>SUM(D31:D32)</f>
        <v>2000</v>
      </c>
      <c r="E33" s="375">
        <f>SUM(E31:E32)</f>
        <v>0</v>
      </c>
    </row>
    <row r="34" spans="1:13" s="19" customFormat="1">
      <c r="A34" s="512"/>
      <c r="B34" s="56"/>
      <c r="C34" s="57"/>
      <c r="D34" s="76" t="s">
        <v>42</v>
      </c>
      <c r="E34" s="166">
        <f>SUM(E33)</f>
        <v>0</v>
      </c>
    </row>
    <row r="35" spans="1:13" s="19" customFormat="1">
      <c r="B35" s="89" t="s">
        <v>92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19" customFormat="1">
      <c r="B36" s="89" t="s">
        <v>188</v>
      </c>
    </row>
    <row r="37" spans="1:13" s="19" customFormat="1"/>
    <row r="38" spans="1:13" s="19" customFormat="1"/>
    <row r="39" spans="1:13" s="19" customFormat="1"/>
    <row r="40" spans="1:13" s="19" customFormat="1"/>
    <row r="41" spans="1:13" s="19" customFormat="1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8"/>
    <mergeCell ref="A30:B30"/>
    <mergeCell ref="A31:A34"/>
    <mergeCell ref="A12:A16"/>
    <mergeCell ref="A18:B18"/>
    <mergeCell ref="A19:A22"/>
    <mergeCell ref="A24:B24"/>
  </mergeCells>
  <phoneticPr fontId="2"/>
  <conditionalFormatting sqref="N25:N27 R12:R15 N19:N21 R25:R27 E12:E15 E19:E21 H25:H27 H12:H15 H19:H21 K25:K27 K12:K15 K19:K21 E25:E27 E31:E33 R19:R21 N12:N15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2"/>
  <sheetViews>
    <sheetView showZeros="0" workbookViewId="0">
      <selection activeCell="B33" sqref="B33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7" t="s">
        <v>93</v>
      </c>
      <c r="B1" s="27"/>
      <c r="C1" s="27"/>
      <c r="D1" s="27"/>
      <c r="E1" s="27"/>
      <c r="F1" s="27"/>
      <c r="G1" s="439" t="s">
        <v>247</v>
      </c>
      <c r="H1" s="460"/>
      <c r="I1" s="460"/>
      <c r="J1" s="460"/>
      <c r="K1" s="460"/>
      <c r="L1" s="461"/>
      <c r="N1" s="156" t="s">
        <v>193</v>
      </c>
      <c r="O1" s="157"/>
      <c r="P1" s="157"/>
      <c r="Q1" s="157"/>
      <c r="R1" s="157"/>
    </row>
    <row r="2" spans="1:18" ht="18.75" customHeight="1" thickBot="1">
      <c r="A2" s="28"/>
      <c r="B2" s="534" t="str">
        <f>山形市・上山市!B2</f>
        <v>2020年9月1日現在</v>
      </c>
      <c r="C2" s="534"/>
      <c r="D2" s="534"/>
      <c r="E2" s="534"/>
      <c r="F2" s="28"/>
      <c r="G2" s="462"/>
      <c r="H2" s="463"/>
      <c r="I2" s="463"/>
      <c r="J2" s="463"/>
      <c r="K2" s="463"/>
      <c r="L2" s="464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F4" s="35"/>
      <c r="N4" s="159" t="s">
        <v>196</v>
      </c>
      <c r="O4" s="159"/>
      <c r="P4" s="159"/>
      <c r="Q4" s="159"/>
      <c r="R4" s="159"/>
    </row>
    <row r="5" spans="1:18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R15+R29</f>
        <v>0</v>
      </c>
      <c r="M8" s="484"/>
      <c r="N8" s="11" t="s">
        <v>11</v>
      </c>
      <c r="O8" s="472"/>
      <c r="P8" s="472"/>
      <c r="Q8" s="472"/>
      <c r="R8" s="473"/>
    </row>
    <row r="9" spans="1:1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9" customFormat="1" ht="13.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3.5" customHeight="1">
      <c r="A11" s="505"/>
      <c r="B11" s="506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>
      <c r="A12" s="507" t="s">
        <v>94</v>
      </c>
      <c r="B12" s="49"/>
      <c r="C12" s="284" t="s">
        <v>95</v>
      </c>
      <c r="D12" s="4">
        <v>5650</v>
      </c>
      <c r="E12" s="160"/>
      <c r="F12" s="284" t="s">
        <v>95</v>
      </c>
      <c r="G12" s="4">
        <v>3100</v>
      </c>
      <c r="H12" s="160"/>
      <c r="I12" s="284" t="s">
        <v>95</v>
      </c>
      <c r="J12" s="4">
        <v>700</v>
      </c>
      <c r="K12" s="160"/>
      <c r="L12" s="284" t="s">
        <v>95</v>
      </c>
      <c r="M12" s="4">
        <v>1400</v>
      </c>
      <c r="N12" s="160"/>
      <c r="O12" s="50" t="s">
        <v>26</v>
      </c>
      <c r="P12" s="284" t="s">
        <v>96</v>
      </c>
      <c r="Q12" s="4">
        <v>250</v>
      </c>
      <c r="R12" s="160"/>
    </row>
    <row r="13" spans="1:18" s="19" customFormat="1" ht="14.25" thickBot="1">
      <c r="A13" s="508"/>
      <c r="B13" s="86"/>
      <c r="C13" s="288" t="s">
        <v>239</v>
      </c>
      <c r="D13" s="16">
        <v>800</v>
      </c>
      <c r="E13" s="184"/>
      <c r="F13" s="292"/>
      <c r="G13" s="16"/>
      <c r="H13" s="182"/>
      <c r="I13" s="292"/>
      <c r="J13" s="16"/>
      <c r="K13" s="182"/>
      <c r="L13" s="292"/>
      <c r="M13" s="16"/>
      <c r="N13" s="182"/>
      <c r="O13" s="52"/>
      <c r="P13" s="288"/>
      <c r="Q13" s="16"/>
      <c r="R13" s="182"/>
    </row>
    <row r="14" spans="1:18" s="19" customFormat="1" ht="14.25" thickBot="1">
      <c r="A14" s="508"/>
      <c r="B14" s="391"/>
      <c r="C14" s="287" t="s">
        <v>41</v>
      </c>
      <c r="D14" s="18">
        <f>SUM(D12:D13)</f>
        <v>6450</v>
      </c>
      <c r="E14" s="375">
        <f>SUM(E12:E13)</f>
        <v>0</v>
      </c>
      <c r="F14" s="291" t="s">
        <v>41</v>
      </c>
      <c r="G14" s="18">
        <f>SUM(G12:G13)</f>
        <v>3100</v>
      </c>
      <c r="H14" s="375">
        <f>SUM(H12:H13)</f>
        <v>0</v>
      </c>
      <c r="I14" s="291" t="s">
        <v>41</v>
      </c>
      <c r="J14" s="18">
        <f>SUM(J12:J13)</f>
        <v>700</v>
      </c>
      <c r="K14" s="375">
        <f>SUM(K12:K13)</f>
        <v>0</v>
      </c>
      <c r="L14" s="291" t="s">
        <v>41</v>
      </c>
      <c r="M14" s="18">
        <f>SUM(M12:M13)</f>
        <v>1400</v>
      </c>
      <c r="N14" s="375">
        <f>SUM(N12:N13)</f>
        <v>0</v>
      </c>
      <c r="O14" s="55"/>
      <c r="P14" s="285" t="s">
        <v>41</v>
      </c>
      <c r="Q14" s="18">
        <f>SUM(Q10:Q13)</f>
        <v>250</v>
      </c>
      <c r="R14" s="375">
        <f>SUM(R12:R13)</f>
        <v>0</v>
      </c>
    </row>
    <row r="15" spans="1:18" s="19" customFormat="1">
      <c r="A15" s="509"/>
      <c r="B15" s="56"/>
      <c r="C15" s="57"/>
      <c r="D15" s="9"/>
      <c r="E15" s="9"/>
      <c r="F15" s="57"/>
      <c r="G15" s="9"/>
      <c r="H15" s="9"/>
      <c r="I15" s="57"/>
      <c r="J15" s="9"/>
      <c r="K15" s="9"/>
      <c r="L15" s="57"/>
      <c r="M15" s="9"/>
      <c r="N15" s="9"/>
      <c r="O15" s="58"/>
      <c r="P15" s="59" t="s">
        <v>42</v>
      </c>
      <c r="Q15" s="60"/>
      <c r="R15" s="166">
        <f>SUM(E14+H14+K14+N14+R14)</f>
        <v>0</v>
      </c>
    </row>
    <row r="16" spans="1:18" s="19" customFormat="1" ht="11.25" customHeight="1" thickBot="1">
      <c r="C16" s="61"/>
      <c r="D16" s="61"/>
      <c r="F16" s="61"/>
      <c r="G16" s="61"/>
      <c r="I16" s="61"/>
      <c r="J16" s="61"/>
      <c r="L16" s="61"/>
      <c r="M16" s="61"/>
      <c r="O16" s="61"/>
      <c r="P16" s="61"/>
      <c r="Q16" s="61"/>
    </row>
    <row r="17" spans="1:18" s="19" customFormat="1">
      <c r="A17" s="513" t="s">
        <v>12</v>
      </c>
      <c r="B17" s="514"/>
      <c r="C17" s="45" t="s">
        <v>18</v>
      </c>
      <c r="D17" s="46" t="s">
        <v>251</v>
      </c>
      <c r="E17" s="47" t="s">
        <v>161</v>
      </c>
      <c r="F17" s="45" t="s">
        <v>18</v>
      </c>
      <c r="G17" s="46" t="s">
        <v>251</v>
      </c>
      <c r="H17" s="47" t="s">
        <v>161</v>
      </c>
      <c r="I17" s="45" t="s">
        <v>18</v>
      </c>
      <c r="J17" s="46" t="s">
        <v>251</v>
      </c>
      <c r="K17" s="47" t="s">
        <v>161</v>
      </c>
      <c r="L17" s="45" t="s">
        <v>18</v>
      </c>
      <c r="M17" s="46" t="s">
        <v>251</v>
      </c>
      <c r="N17" s="47" t="s">
        <v>161</v>
      </c>
      <c r="O17" s="45" t="s">
        <v>20</v>
      </c>
      <c r="P17" s="48" t="s">
        <v>18</v>
      </c>
      <c r="Q17" s="46" t="s">
        <v>251</v>
      </c>
      <c r="R17" s="47" t="s">
        <v>161</v>
      </c>
    </row>
    <row r="18" spans="1:18" s="19" customFormat="1">
      <c r="A18" s="535" t="s">
        <v>97</v>
      </c>
      <c r="B18" s="296" t="s">
        <v>98</v>
      </c>
      <c r="C18" s="284" t="s">
        <v>335</v>
      </c>
      <c r="D18" s="4">
        <v>1050</v>
      </c>
      <c r="E18" s="160"/>
      <c r="F18" s="290" t="s">
        <v>190</v>
      </c>
      <c r="G18" s="4">
        <v>200</v>
      </c>
      <c r="H18" s="160"/>
      <c r="I18" s="290"/>
      <c r="J18" s="4"/>
      <c r="K18" s="17"/>
      <c r="L18" s="290" t="s">
        <v>99</v>
      </c>
      <c r="M18" s="4">
        <v>200</v>
      </c>
      <c r="N18" s="160"/>
      <c r="O18" s="50"/>
      <c r="P18" s="284"/>
      <c r="Q18" s="4"/>
      <c r="R18" s="274"/>
    </row>
    <row r="19" spans="1:18" s="19" customFormat="1">
      <c r="A19" s="536"/>
      <c r="B19" s="296" t="s">
        <v>100</v>
      </c>
      <c r="C19" s="294" t="s">
        <v>101</v>
      </c>
      <c r="D19" s="4">
        <v>1300</v>
      </c>
      <c r="E19" s="160"/>
      <c r="F19" s="290"/>
      <c r="G19" s="4"/>
      <c r="H19" s="164"/>
      <c r="I19" s="290"/>
      <c r="J19" s="4"/>
      <c r="K19" s="17"/>
      <c r="L19" s="290"/>
      <c r="M19" s="4"/>
      <c r="N19" s="164"/>
      <c r="O19" s="50"/>
      <c r="P19" s="284"/>
      <c r="Q19" s="4"/>
      <c r="R19" s="17"/>
    </row>
    <row r="20" spans="1:18" s="19" customFormat="1">
      <c r="A20" s="536"/>
      <c r="B20" s="296" t="s">
        <v>100</v>
      </c>
      <c r="C20" s="284" t="s">
        <v>102</v>
      </c>
      <c r="D20" s="4">
        <v>600</v>
      </c>
      <c r="E20" s="160"/>
      <c r="F20" s="290"/>
      <c r="G20" s="4"/>
      <c r="H20" s="164"/>
      <c r="I20" s="290"/>
      <c r="J20" s="4"/>
      <c r="K20" s="17"/>
      <c r="L20" s="290"/>
      <c r="M20" s="4"/>
      <c r="N20" s="164"/>
      <c r="O20" s="50"/>
      <c r="P20" s="284"/>
      <c r="Q20" s="4"/>
      <c r="R20" s="17"/>
    </row>
    <row r="21" spans="1:18" s="19" customFormat="1">
      <c r="A21" s="536"/>
      <c r="B21" s="296" t="s">
        <v>103</v>
      </c>
      <c r="C21" s="284" t="s">
        <v>104</v>
      </c>
      <c r="D21" s="4">
        <v>1350</v>
      </c>
      <c r="E21" s="160"/>
      <c r="F21" s="290"/>
      <c r="G21" s="4"/>
      <c r="H21" s="164"/>
      <c r="I21" s="290"/>
      <c r="J21" s="4"/>
      <c r="K21" s="17"/>
      <c r="L21" s="298"/>
      <c r="M21" s="4"/>
      <c r="N21" s="164"/>
      <c r="O21" s="50"/>
      <c r="P21" s="284"/>
      <c r="Q21" s="4"/>
      <c r="R21" s="17"/>
    </row>
    <row r="22" spans="1:18" s="19" customFormat="1">
      <c r="A22" s="536"/>
      <c r="B22" s="296" t="s">
        <v>170</v>
      </c>
      <c r="C22" s="288" t="s">
        <v>257</v>
      </c>
      <c r="D22" s="16">
        <v>1000</v>
      </c>
      <c r="E22" s="160"/>
      <c r="F22" s="292"/>
      <c r="G22" s="220"/>
      <c r="H22" s="160"/>
      <c r="I22" s="292"/>
      <c r="J22" s="16"/>
      <c r="K22" s="31"/>
      <c r="L22" s="300"/>
      <c r="M22" s="16"/>
      <c r="N22" s="164"/>
      <c r="O22" s="52"/>
      <c r="P22" s="288"/>
      <c r="Q22" s="16"/>
      <c r="R22" s="31"/>
    </row>
    <row r="23" spans="1:18" s="19" customFormat="1">
      <c r="A23" s="536"/>
      <c r="B23" s="296" t="s">
        <v>105</v>
      </c>
      <c r="C23" s="288" t="s">
        <v>177</v>
      </c>
      <c r="D23" s="16">
        <v>1450</v>
      </c>
      <c r="E23" s="160"/>
      <c r="F23" s="292"/>
      <c r="G23" s="16"/>
      <c r="H23" s="164"/>
      <c r="I23" s="292"/>
      <c r="J23" s="16"/>
      <c r="K23" s="31"/>
      <c r="L23" s="300" t="s">
        <v>106</v>
      </c>
      <c r="M23" s="16">
        <v>100</v>
      </c>
      <c r="N23" s="164"/>
      <c r="O23" s="52"/>
      <c r="P23" s="288"/>
      <c r="Q23" s="16"/>
      <c r="R23" s="31"/>
    </row>
    <row r="24" spans="1:18" s="19" customFormat="1">
      <c r="A24" s="536"/>
      <c r="B24" s="296" t="s">
        <v>105</v>
      </c>
      <c r="C24" s="288" t="s">
        <v>176</v>
      </c>
      <c r="D24" s="16">
        <v>750</v>
      </c>
      <c r="E24" s="160"/>
      <c r="F24" s="292"/>
      <c r="G24" s="16"/>
      <c r="H24" s="164"/>
      <c r="I24" s="292"/>
      <c r="J24" s="16"/>
      <c r="K24" s="31"/>
      <c r="L24" s="300"/>
      <c r="M24" s="16"/>
      <c r="N24" s="164"/>
      <c r="O24" s="52"/>
      <c r="P24" s="288"/>
      <c r="Q24" s="16"/>
      <c r="R24" s="31"/>
    </row>
    <row r="25" spans="1:18" s="19" customFormat="1">
      <c r="A25" s="536"/>
      <c r="B25" s="296" t="s">
        <v>107</v>
      </c>
      <c r="C25" s="288" t="s">
        <v>108</v>
      </c>
      <c r="D25" s="16">
        <v>950</v>
      </c>
      <c r="E25" s="160"/>
      <c r="F25" s="292"/>
      <c r="G25" s="16"/>
      <c r="H25" s="164"/>
      <c r="I25" s="292"/>
      <c r="J25" s="16"/>
      <c r="K25" s="31"/>
      <c r="L25" s="300"/>
      <c r="M25" s="16"/>
      <c r="N25" s="164"/>
      <c r="O25" s="52"/>
      <c r="P25" s="288"/>
      <c r="Q25" s="16"/>
      <c r="R25" s="31"/>
    </row>
    <row r="26" spans="1:18" s="19" customFormat="1">
      <c r="A26" s="536"/>
      <c r="B26" s="296" t="s">
        <v>109</v>
      </c>
      <c r="C26" s="288" t="s">
        <v>110</v>
      </c>
      <c r="D26" s="16">
        <v>600</v>
      </c>
      <c r="E26" s="160"/>
      <c r="F26" s="292"/>
      <c r="G26" s="16"/>
      <c r="H26" s="164"/>
      <c r="I26" s="292"/>
      <c r="J26" s="16"/>
      <c r="K26" s="31"/>
      <c r="L26" s="300"/>
      <c r="M26" s="16"/>
      <c r="N26" s="164"/>
      <c r="O26" s="52"/>
      <c r="P26" s="288"/>
      <c r="Q26" s="16"/>
      <c r="R26" s="31"/>
    </row>
    <row r="27" spans="1:18" s="19" customFormat="1" ht="14.25" thickBot="1">
      <c r="A27" s="536"/>
      <c r="B27" s="352" t="s">
        <v>109</v>
      </c>
      <c r="C27" s="288" t="s">
        <v>111</v>
      </c>
      <c r="D27" s="16">
        <v>650</v>
      </c>
      <c r="E27" s="184"/>
      <c r="F27" s="292"/>
      <c r="G27" s="16"/>
      <c r="H27" s="182"/>
      <c r="I27" s="292"/>
      <c r="J27" s="16"/>
      <c r="K27" s="31"/>
      <c r="L27" s="292"/>
      <c r="M27" s="16"/>
      <c r="N27" s="182"/>
      <c r="O27" s="52"/>
      <c r="P27" s="288"/>
      <c r="Q27" s="16"/>
      <c r="R27" s="31"/>
    </row>
    <row r="28" spans="1:18" s="19" customFormat="1" ht="14.25" thickBot="1">
      <c r="A28" s="537"/>
      <c r="B28" s="395"/>
      <c r="C28" s="287" t="s">
        <v>41</v>
      </c>
      <c r="D28" s="283">
        <f>SUM(D18:D27)</f>
        <v>9700</v>
      </c>
      <c r="E28" s="375">
        <f>SUM(E18:E27)</f>
        <v>0</v>
      </c>
      <c r="F28" s="291" t="s">
        <v>41</v>
      </c>
      <c r="G28" s="18">
        <f>SUM(G18:G27)</f>
        <v>200</v>
      </c>
      <c r="H28" s="375">
        <f>SUM(H18:H27)</f>
        <v>0</v>
      </c>
      <c r="I28" s="291"/>
      <c r="J28" s="18"/>
      <c r="K28" s="401"/>
      <c r="L28" s="291" t="s">
        <v>41</v>
      </c>
      <c r="M28" s="18">
        <f>SUM(M18:M27)</f>
        <v>300</v>
      </c>
      <c r="N28" s="375">
        <f>SUM(N18:N27)</f>
        <v>0</v>
      </c>
      <c r="O28" s="54"/>
      <c r="P28" s="285"/>
      <c r="Q28" s="18"/>
      <c r="R28" s="401"/>
    </row>
    <row r="29" spans="1:18" s="19" customFormat="1">
      <c r="A29" s="538"/>
      <c r="B29" s="88"/>
      <c r="C29" s="57"/>
      <c r="D29" s="9"/>
      <c r="E29" s="9"/>
      <c r="F29" s="57"/>
      <c r="G29" s="9"/>
      <c r="H29" s="9"/>
      <c r="I29" s="57"/>
      <c r="J29" s="9"/>
      <c r="K29" s="9"/>
      <c r="L29" s="57"/>
      <c r="M29" s="9"/>
      <c r="N29" s="9"/>
      <c r="O29" s="76"/>
      <c r="P29" s="59" t="s">
        <v>42</v>
      </c>
      <c r="Q29" s="60"/>
      <c r="R29" s="167">
        <f>SUM(E28+H28+N28)</f>
        <v>0</v>
      </c>
    </row>
    <row r="30" spans="1:18" s="19" customFormat="1">
      <c r="B30" s="89" t="s">
        <v>92</v>
      </c>
    </row>
    <row r="31" spans="1:18" s="19" customFormat="1">
      <c r="B31" s="90" t="s">
        <v>295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8" s="19" customFormat="1">
      <c r="B32" s="89" t="s">
        <v>355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N12:N14 K12:K14 H12:H14 E12:E14 R12:R14 H18:H28 E18:E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0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112</v>
      </c>
      <c r="B1" s="98"/>
      <c r="C1" s="98"/>
      <c r="D1" s="98"/>
      <c r="E1" s="98"/>
      <c r="F1" s="98"/>
      <c r="G1" s="559" t="s">
        <v>248</v>
      </c>
      <c r="H1" s="560"/>
      <c r="I1" s="560"/>
      <c r="J1" s="560"/>
      <c r="K1" s="560"/>
      <c r="L1" s="561"/>
      <c r="N1" s="156" t="s">
        <v>193</v>
      </c>
      <c r="O1" s="157"/>
      <c r="P1" s="157"/>
      <c r="Q1" s="157"/>
      <c r="R1" s="157"/>
    </row>
    <row r="2" spans="1:18" ht="18.75" customHeight="1" thickBot="1">
      <c r="A2" s="100"/>
      <c r="B2" s="565" t="str">
        <f>山形市・上山市!B2</f>
        <v>2020年9月1日現在</v>
      </c>
      <c r="C2" s="565"/>
      <c r="D2" s="565"/>
      <c r="E2" s="565"/>
      <c r="F2" s="100"/>
      <c r="G2" s="562"/>
      <c r="H2" s="563"/>
      <c r="I2" s="563"/>
      <c r="J2" s="563"/>
      <c r="K2" s="563"/>
      <c r="L2" s="564"/>
      <c r="N2" s="30" t="s">
        <v>194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551" t="s">
        <v>160</v>
      </c>
      <c r="B5" s="566"/>
      <c r="C5" s="566"/>
      <c r="D5" s="553"/>
      <c r="E5" s="551" t="s">
        <v>1</v>
      </c>
      <c r="F5" s="566"/>
      <c r="G5" s="553"/>
      <c r="H5" s="551" t="s">
        <v>2</v>
      </c>
      <c r="I5" s="553"/>
      <c r="J5" s="103" t="s">
        <v>3</v>
      </c>
      <c r="K5" s="103" t="s">
        <v>4</v>
      </c>
      <c r="L5" s="551" t="s">
        <v>5</v>
      </c>
      <c r="M5" s="571"/>
      <c r="N5" s="575" t="s">
        <v>6</v>
      </c>
      <c r="O5" s="576"/>
      <c r="P5" s="576"/>
      <c r="Q5" s="576"/>
      <c r="R5" s="577"/>
    </row>
    <row r="6" spans="1:18" ht="23.1" customHeight="1">
      <c r="A6" s="551">
        <f>山形市・上山市!A6</f>
        <v>0</v>
      </c>
      <c r="B6" s="566"/>
      <c r="C6" s="566"/>
      <c r="D6" s="553"/>
      <c r="E6" s="551">
        <f>山形市・上山市!E6</f>
        <v>0</v>
      </c>
      <c r="F6" s="566"/>
      <c r="G6" s="553"/>
      <c r="H6" s="554">
        <f>山形市・上山市!H6</f>
        <v>0</v>
      </c>
      <c r="I6" s="556"/>
      <c r="J6" s="272">
        <f>山形市・上山市!J6</f>
        <v>0</v>
      </c>
      <c r="K6" s="104"/>
      <c r="L6" s="578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9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551" t="s">
        <v>7</v>
      </c>
      <c r="B7" s="553"/>
      <c r="C7" s="554">
        <f>山形市・上山市!C7</f>
        <v>0</v>
      </c>
      <c r="D7" s="555"/>
      <c r="E7" s="555"/>
      <c r="F7" s="555"/>
      <c r="G7" s="556"/>
      <c r="H7" s="551" t="s">
        <v>8</v>
      </c>
      <c r="I7" s="553"/>
      <c r="J7" s="551" t="s">
        <v>9</v>
      </c>
      <c r="K7" s="553"/>
      <c r="L7" s="551" t="s">
        <v>191</v>
      </c>
      <c r="M7" s="552"/>
      <c r="N7" s="477"/>
      <c r="O7" s="478"/>
      <c r="P7" s="478"/>
      <c r="Q7" s="478"/>
      <c r="R7" s="479"/>
    </row>
    <row r="8" spans="1:18" ht="20.100000000000001" customHeight="1" thickBot="1">
      <c r="A8" s="551" t="s">
        <v>10</v>
      </c>
      <c r="B8" s="553"/>
      <c r="C8" s="554">
        <f>山形市・上山市!C8</f>
        <v>0</v>
      </c>
      <c r="D8" s="555"/>
      <c r="E8" s="555"/>
      <c r="F8" s="555"/>
      <c r="G8" s="556"/>
      <c r="H8" s="554">
        <f>山形市・上山市!H8</f>
        <v>0</v>
      </c>
      <c r="I8" s="556"/>
      <c r="J8" s="557">
        <f>山形市・上山市!J8</f>
        <v>0</v>
      </c>
      <c r="K8" s="558"/>
      <c r="L8" s="572">
        <f>R18+R24+R33</f>
        <v>0</v>
      </c>
      <c r="M8" s="552"/>
      <c r="N8" s="105" t="s">
        <v>11</v>
      </c>
      <c r="O8" s="573"/>
      <c r="P8" s="573"/>
      <c r="Q8" s="573"/>
      <c r="R8" s="574"/>
    </row>
    <row r="9" spans="1:18" ht="11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131" customFormat="1" ht="14.25" customHeight="1" thickBot="1">
      <c r="A10" s="567" t="s">
        <v>12</v>
      </c>
      <c r="B10" s="568"/>
      <c r="C10" s="124" t="s">
        <v>13</v>
      </c>
      <c r="D10" s="125"/>
      <c r="E10" s="126"/>
      <c r="F10" s="127" t="s">
        <v>14</v>
      </c>
      <c r="G10" s="125"/>
      <c r="H10" s="126"/>
      <c r="I10" s="127" t="s">
        <v>15</v>
      </c>
      <c r="J10" s="125"/>
      <c r="K10" s="126"/>
      <c r="L10" s="127" t="s">
        <v>16</v>
      </c>
      <c r="M10" s="125"/>
      <c r="N10" s="126"/>
      <c r="O10" s="128" t="s">
        <v>17</v>
      </c>
      <c r="P10" s="129"/>
      <c r="Q10" s="129"/>
      <c r="R10" s="130"/>
    </row>
    <row r="11" spans="1:18" s="131" customFormat="1" ht="14.25" customHeight="1">
      <c r="A11" s="569"/>
      <c r="B11" s="570"/>
      <c r="C11" s="132" t="s">
        <v>18</v>
      </c>
      <c r="D11" s="133" t="s">
        <v>251</v>
      </c>
      <c r="E11" s="134" t="s">
        <v>161</v>
      </c>
      <c r="F11" s="132" t="s">
        <v>18</v>
      </c>
      <c r="G11" s="133" t="s">
        <v>251</v>
      </c>
      <c r="H11" s="134" t="s">
        <v>161</v>
      </c>
      <c r="I11" s="132" t="s">
        <v>18</v>
      </c>
      <c r="J11" s="133" t="s">
        <v>251</v>
      </c>
      <c r="K11" s="134" t="s">
        <v>161</v>
      </c>
      <c r="L11" s="132" t="s">
        <v>18</v>
      </c>
      <c r="M11" s="133" t="s">
        <v>251</v>
      </c>
      <c r="N11" s="134" t="s">
        <v>161</v>
      </c>
      <c r="O11" s="132" t="s">
        <v>20</v>
      </c>
      <c r="P11" s="135" t="s">
        <v>18</v>
      </c>
      <c r="Q11" s="133" t="s">
        <v>251</v>
      </c>
      <c r="R11" s="134" t="s">
        <v>161</v>
      </c>
    </row>
    <row r="12" spans="1:18" s="131" customFormat="1">
      <c r="A12" s="548" t="s">
        <v>113</v>
      </c>
      <c r="B12" s="136"/>
      <c r="C12" s="305" t="s">
        <v>114</v>
      </c>
      <c r="D12" s="174">
        <v>3500</v>
      </c>
      <c r="E12" s="160"/>
      <c r="F12" s="305" t="s">
        <v>115</v>
      </c>
      <c r="G12" s="174">
        <v>1800</v>
      </c>
      <c r="H12" s="160"/>
      <c r="I12" s="305" t="s">
        <v>114</v>
      </c>
      <c r="J12" s="174">
        <v>1250</v>
      </c>
      <c r="K12" s="160"/>
      <c r="L12" s="310" t="s">
        <v>116</v>
      </c>
      <c r="M12" s="174">
        <v>5900</v>
      </c>
      <c r="N12" s="160"/>
      <c r="O12" s="137" t="s">
        <v>26</v>
      </c>
      <c r="P12" s="305" t="s">
        <v>114</v>
      </c>
      <c r="Q12" s="174">
        <v>350</v>
      </c>
      <c r="R12" s="160"/>
    </row>
    <row r="13" spans="1:18" s="131" customFormat="1">
      <c r="A13" s="549"/>
      <c r="B13" s="136"/>
      <c r="C13" s="305" t="s">
        <v>118</v>
      </c>
      <c r="D13" s="302">
        <v>4000</v>
      </c>
      <c r="E13" s="160"/>
      <c r="F13" s="307" t="s">
        <v>117</v>
      </c>
      <c r="G13" s="302">
        <v>2200</v>
      </c>
      <c r="H13" s="160"/>
      <c r="I13" s="305" t="s">
        <v>118</v>
      </c>
      <c r="J13" s="302">
        <v>400</v>
      </c>
      <c r="K13" s="168"/>
      <c r="L13" s="311"/>
      <c r="M13" s="302"/>
      <c r="N13" s="168"/>
      <c r="O13" s="137" t="s">
        <v>26</v>
      </c>
      <c r="P13" s="305" t="s">
        <v>118</v>
      </c>
      <c r="Q13" s="302">
        <v>200</v>
      </c>
      <c r="R13" s="168"/>
    </row>
    <row r="14" spans="1:18" s="131" customFormat="1">
      <c r="A14" s="549"/>
      <c r="B14" s="136"/>
      <c r="C14" s="305" t="s">
        <v>119</v>
      </c>
      <c r="D14" s="174">
        <v>3900</v>
      </c>
      <c r="E14" s="160"/>
      <c r="F14" s="305" t="s">
        <v>315</v>
      </c>
      <c r="G14" s="174">
        <v>150</v>
      </c>
      <c r="H14" s="160"/>
      <c r="I14" s="305" t="s">
        <v>119</v>
      </c>
      <c r="J14" s="174">
        <v>600</v>
      </c>
      <c r="K14" s="168"/>
      <c r="L14" s="310"/>
      <c r="M14" s="174"/>
      <c r="N14" s="168"/>
      <c r="O14" s="137" t="s">
        <v>26</v>
      </c>
      <c r="P14" s="305" t="s">
        <v>119</v>
      </c>
      <c r="Q14" s="174">
        <v>250</v>
      </c>
      <c r="R14" s="168"/>
    </row>
    <row r="15" spans="1:18" s="131" customFormat="1">
      <c r="A15" s="549"/>
      <c r="B15" s="136"/>
      <c r="C15" s="305"/>
      <c r="D15" s="174"/>
      <c r="E15" s="160"/>
      <c r="F15" s="305"/>
      <c r="G15" s="174"/>
      <c r="H15" s="168"/>
      <c r="I15" s="305"/>
      <c r="J15" s="174"/>
      <c r="K15" s="168"/>
      <c r="L15" s="310"/>
      <c r="M15" s="174"/>
      <c r="N15" s="168"/>
      <c r="O15" s="139"/>
      <c r="P15" s="305"/>
      <c r="Q15" s="174"/>
      <c r="R15" s="168"/>
    </row>
    <row r="16" spans="1:18" s="131" customFormat="1" ht="14.25" thickBot="1">
      <c r="A16" s="549"/>
      <c r="B16" s="402"/>
      <c r="C16" s="307"/>
      <c r="D16" s="302"/>
      <c r="E16" s="184"/>
      <c r="F16" s="307"/>
      <c r="G16" s="302"/>
      <c r="H16" s="172"/>
      <c r="I16" s="307"/>
      <c r="J16" s="302"/>
      <c r="K16" s="172"/>
      <c r="L16" s="311"/>
      <c r="M16" s="302"/>
      <c r="N16" s="172"/>
      <c r="O16" s="404"/>
      <c r="P16" s="307"/>
      <c r="Q16" s="302"/>
      <c r="R16" s="172"/>
    </row>
    <row r="17" spans="1:18" s="131" customFormat="1" ht="14.25" thickBot="1">
      <c r="A17" s="549"/>
      <c r="B17" s="405"/>
      <c r="C17" s="407" t="s">
        <v>41</v>
      </c>
      <c r="D17" s="303">
        <f>SUM(D12:D16)</f>
        <v>11400</v>
      </c>
      <c r="E17" s="408">
        <f>SUM(E12:E16)</f>
        <v>0</v>
      </c>
      <c r="F17" s="306" t="s">
        <v>41</v>
      </c>
      <c r="G17" s="303">
        <f>SUM(G12:G16)</f>
        <v>4150</v>
      </c>
      <c r="H17" s="408">
        <f>SUM(H12:H16)</f>
        <v>0</v>
      </c>
      <c r="I17" s="306" t="s">
        <v>41</v>
      </c>
      <c r="J17" s="303">
        <f>SUM(J12:J16)</f>
        <v>2250</v>
      </c>
      <c r="K17" s="408">
        <f>SUM(K12:K16)</f>
        <v>0</v>
      </c>
      <c r="L17" s="306" t="s">
        <v>41</v>
      </c>
      <c r="M17" s="303">
        <f>SUM(M12:M13)</f>
        <v>5900</v>
      </c>
      <c r="N17" s="408">
        <f>SUM(N12:N16)</f>
        <v>0</v>
      </c>
      <c r="O17" s="141"/>
      <c r="P17" s="308" t="s">
        <v>41</v>
      </c>
      <c r="Q17" s="303">
        <f>SUM(Q10:Q16)</f>
        <v>800</v>
      </c>
      <c r="R17" s="408">
        <f>SUM(R12:R16)</f>
        <v>0</v>
      </c>
    </row>
    <row r="18" spans="1:18" s="131" customFormat="1">
      <c r="A18" s="550"/>
      <c r="B18" s="142"/>
      <c r="C18" s="143"/>
      <c r="D18" s="121"/>
      <c r="E18" s="121"/>
      <c r="F18" s="143"/>
      <c r="G18" s="121"/>
      <c r="H18" s="121"/>
      <c r="I18" s="143"/>
      <c r="J18" s="121"/>
      <c r="K18" s="121"/>
      <c r="L18" s="143"/>
      <c r="M18" s="121"/>
      <c r="N18" s="121"/>
      <c r="O18" s="144"/>
      <c r="P18" s="145" t="s">
        <v>42</v>
      </c>
      <c r="Q18" s="146"/>
      <c r="R18" s="169">
        <f>SUM(E17+H17+K17+N17+R17)</f>
        <v>0</v>
      </c>
    </row>
    <row r="19" spans="1:18" s="131" customFormat="1" ht="11.25" customHeight="1" thickBot="1"/>
    <row r="20" spans="1:18" s="131" customFormat="1" ht="14.25" customHeight="1">
      <c r="A20" s="542" t="s">
        <v>12</v>
      </c>
      <c r="B20" s="543"/>
      <c r="C20" s="132" t="s">
        <v>18</v>
      </c>
      <c r="D20" s="133" t="s">
        <v>251</v>
      </c>
      <c r="E20" s="134" t="s">
        <v>161</v>
      </c>
      <c r="F20" s="132" t="s">
        <v>18</v>
      </c>
      <c r="G20" s="133" t="s">
        <v>251</v>
      </c>
      <c r="H20" s="134" t="s">
        <v>161</v>
      </c>
      <c r="I20" s="132" t="s">
        <v>18</v>
      </c>
      <c r="J20" s="133" t="s">
        <v>251</v>
      </c>
      <c r="K20" s="134" t="s">
        <v>161</v>
      </c>
      <c r="L20" s="132" t="s">
        <v>18</v>
      </c>
      <c r="M20" s="133" t="s">
        <v>251</v>
      </c>
      <c r="N20" s="134" t="s">
        <v>161</v>
      </c>
      <c r="O20" s="132" t="s">
        <v>20</v>
      </c>
      <c r="P20" s="135" t="s">
        <v>18</v>
      </c>
      <c r="Q20" s="133" t="s">
        <v>251</v>
      </c>
      <c r="R20" s="134" t="s">
        <v>161</v>
      </c>
    </row>
    <row r="21" spans="1:18" s="131" customFormat="1">
      <c r="A21" s="539" t="s">
        <v>120</v>
      </c>
      <c r="B21" s="136"/>
      <c r="C21" s="305" t="s">
        <v>166</v>
      </c>
      <c r="D21" s="118">
        <v>3400</v>
      </c>
      <c r="E21" s="160"/>
      <c r="F21" s="305" t="s">
        <v>227</v>
      </c>
      <c r="G21" s="118">
        <v>800</v>
      </c>
      <c r="H21" s="160"/>
      <c r="I21" s="305" t="s">
        <v>166</v>
      </c>
      <c r="J21" s="118">
        <v>300</v>
      </c>
      <c r="K21" s="160"/>
      <c r="L21" s="312" t="s">
        <v>166</v>
      </c>
      <c r="M21" s="218">
        <v>800</v>
      </c>
      <c r="N21" s="160"/>
      <c r="O21" s="137" t="s">
        <v>26</v>
      </c>
      <c r="P21" s="305" t="s">
        <v>236</v>
      </c>
      <c r="Q21" s="118">
        <v>150</v>
      </c>
      <c r="R21" s="160"/>
    </row>
    <row r="22" spans="1:18" s="131" customFormat="1" ht="14.25" thickBot="1">
      <c r="A22" s="540"/>
      <c r="B22" s="147"/>
      <c r="C22" s="307" t="s">
        <v>121</v>
      </c>
      <c r="D22" s="120">
        <v>2200</v>
      </c>
      <c r="E22" s="184"/>
      <c r="F22" s="309" t="s">
        <v>228</v>
      </c>
      <c r="G22" s="120">
        <v>600</v>
      </c>
      <c r="H22" s="184"/>
      <c r="I22" s="307" t="s">
        <v>121</v>
      </c>
      <c r="J22" s="120">
        <v>500</v>
      </c>
      <c r="K22" s="184"/>
      <c r="L22" s="313" t="s">
        <v>227</v>
      </c>
      <c r="M22" s="219">
        <v>1250</v>
      </c>
      <c r="N22" s="184"/>
      <c r="O22" s="138"/>
      <c r="P22" s="307" t="s">
        <v>235</v>
      </c>
      <c r="Q22" s="120">
        <v>100</v>
      </c>
      <c r="R22" s="184"/>
    </row>
    <row r="23" spans="1:18" s="131" customFormat="1" ht="14.25" thickBot="1">
      <c r="A23" s="540"/>
      <c r="B23" s="405"/>
      <c r="C23" s="407" t="s">
        <v>41</v>
      </c>
      <c r="D23" s="304">
        <f>SUM(D21:D22)</f>
        <v>5600</v>
      </c>
      <c r="E23" s="408">
        <f>SUM(E21:E22)</f>
        <v>0</v>
      </c>
      <c r="F23" s="306" t="s">
        <v>41</v>
      </c>
      <c r="G23" s="304">
        <f>SUM(G21:G22)</f>
        <v>1400</v>
      </c>
      <c r="H23" s="408">
        <f>SUM(H21:H22)</f>
        <v>0</v>
      </c>
      <c r="I23" s="306" t="s">
        <v>41</v>
      </c>
      <c r="J23" s="304">
        <f>SUM(J21:J22)</f>
        <v>800</v>
      </c>
      <c r="K23" s="408">
        <f>SUM(K21:K22)</f>
        <v>0</v>
      </c>
      <c r="L23" s="306" t="s">
        <v>41</v>
      </c>
      <c r="M23" s="304">
        <f>SUM(M21:M22)</f>
        <v>2050</v>
      </c>
      <c r="N23" s="408">
        <f>SUM(N21:N22)</f>
        <v>0</v>
      </c>
      <c r="O23" s="141"/>
      <c r="P23" s="308" t="s">
        <v>41</v>
      </c>
      <c r="Q23" s="304">
        <f>SUM(Q20:Q22)</f>
        <v>250</v>
      </c>
      <c r="R23" s="408">
        <f>SUM(R21:R22)</f>
        <v>0</v>
      </c>
    </row>
    <row r="24" spans="1:18" s="131" customFormat="1">
      <c r="A24" s="541"/>
      <c r="B24" s="142"/>
      <c r="C24" s="143"/>
      <c r="D24" s="121"/>
      <c r="E24" s="121"/>
      <c r="F24" s="143"/>
      <c r="G24" s="121"/>
      <c r="H24" s="121"/>
      <c r="I24" s="143"/>
      <c r="J24" s="121"/>
      <c r="K24" s="121"/>
      <c r="L24" s="143"/>
      <c r="M24" s="121"/>
      <c r="N24" s="121"/>
      <c r="O24" s="144"/>
      <c r="P24" s="145" t="s">
        <v>42</v>
      </c>
      <c r="Q24" s="146"/>
      <c r="R24" s="169">
        <f>SUM(E23+H23+K23+N23+R23)</f>
        <v>0</v>
      </c>
    </row>
    <row r="25" spans="1:18" s="131" customFormat="1" ht="11.25" customHeight="1" thickBot="1">
      <c r="C25" s="148"/>
      <c r="D25" s="148"/>
      <c r="F25" s="148"/>
      <c r="G25" s="148"/>
      <c r="I25" s="148"/>
      <c r="J25" s="148"/>
      <c r="L25" s="148"/>
      <c r="M25" s="148"/>
      <c r="O25" s="148"/>
      <c r="P25" s="148"/>
      <c r="Q25" s="148"/>
    </row>
    <row r="26" spans="1:18" s="131" customFormat="1" ht="14.25" customHeight="1">
      <c r="A26" s="542" t="s">
        <v>12</v>
      </c>
      <c r="B26" s="543"/>
      <c r="C26" s="132" t="s">
        <v>18</v>
      </c>
      <c r="D26" s="133" t="s">
        <v>251</v>
      </c>
      <c r="E26" s="134" t="s">
        <v>161</v>
      </c>
      <c r="F26" s="132" t="s">
        <v>18</v>
      </c>
      <c r="G26" s="133" t="s">
        <v>251</v>
      </c>
      <c r="H26" s="134" t="s">
        <v>161</v>
      </c>
      <c r="I26" s="132" t="s">
        <v>18</v>
      </c>
      <c r="J26" s="133" t="s">
        <v>251</v>
      </c>
      <c r="K26" s="134" t="s">
        <v>161</v>
      </c>
      <c r="L26" s="132" t="s">
        <v>18</v>
      </c>
      <c r="M26" s="133" t="s">
        <v>251</v>
      </c>
      <c r="N26" s="134" t="s">
        <v>161</v>
      </c>
      <c r="O26" s="132" t="s">
        <v>20</v>
      </c>
      <c r="P26" s="135" t="s">
        <v>18</v>
      </c>
      <c r="Q26" s="133" t="s">
        <v>251</v>
      </c>
      <c r="R26" s="134" t="s">
        <v>161</v>
      </c>
    </row>
    <row r="27" spans="1:18" s="131" customFormat="1">
      <c r="A27" s="544" t="s">
        <v>122</v>
      </c>
      <c r="B27" s="301" t="s">
        <v>123</v>
      </c>
      <c r="C27" s="305" t="s">
        <v>124</v>
      </c>
      <c r="D27" s="118">
        <v>1950</v>
      </c>
      <c r="E27" s="160"/>
      <c r="F27" s="310" t="s">
        <v>124</v>
      </c>
      <c r="G27" s="118">
        <v>900</v>
      </c>
      <c r="H27" s="160"/>
      <c r="I27" s="310"/>
      <c r="J27" s="118"/>
      <c r="K27" s="149"/>
      <c r="L27" s="314" t="s">
        <v>169</v>
      </c>
      <c r="M27" s="218">
        <v>750</v>
      </c>
      <c r="N27" s="160"/>
      <c r="O27" s="137" t="s">
        <v>179</v>
      </c>
      <c r="P27" s="317" t="s">
        <v>181</v>
      </c>
      <c r="Q27" s="118">
        <v>150</v>
      </c>
      <c r="R27" s="160"/>
    </row>
    <row r="28" spans="1:18" s="131" customFormat="1">
      <c r="A28" s="545"/>
      <c r="B28" s="301" t="s">
        <v>123</v>
      </c>
      <c r="C28" s="305" t="s">
        <v>125</v>
      </c>
      <c r="D28" s="118">
        <v>1750</v>
      </c>
      <c r="E28" s="160"/>
      <c r="F28" s="310" t="s">
        <v>125</v>
      </c>
      <c r="G28" s="118">
        <v>300</v>
      </c>
      <c r="H28" s="160"/>
      <c r="I28" s="310"/>
      <c r="J28" s="118"/>
      <c r="K28" s="149"/>
      <c r="L28" s="315" t="s">
        <v>167</v>
      </c>
      <c r="M28" s="218">
        <v>550</v>
      </c>
      <c r="N28" s="160"/>
      <c r="O28" s="137" t="s">
        <v>340</v>
      </c>
      <c r="P28" s="305" t="s">
        <v>182</v>
      </c>
      <c r="Q28" s="118">
        <v>50</v>
      </c>
      <c r="R28" s="160"/>
    </row>
    <row r="29" spans="1:18" s="131" customFormat="1">
      <c r="A29" s="545"/>
      <c r="B29" s="301" t="s">
        <v>123</v>
      </c>
      <c r="C29" s="305" t="s">
        <v>126</v>
      </c>
      <c r="D29" s="118">
        <v>1100</v>
      </c>
      <c r="E29" s="160"/>
      <c r="F29" s="310"/>
      <c r="G29" s="118"/>
      <c r="H29" s="168"/>
      <c r="I29" s="310"/>
      <c r="J29" s="118"/>
      <c r="K29" s="149"/>
      <c r="L29" s="310"/>
      <c r="M29" s="118"/>
      <c r="N29" s="168"/>
      <c r="O29" s="137"/>
      <c r="P29" s="305"/>
      <c r="Q29" s="118"/>
      <c r="R29" s="168"/>
    </row>
    <row r="30" spans="1:18" s="131" customFormat="1">
      <c r="A30" s="545"/>
      <c r="B30" s="301" t="s">
        <v>127</v>
      </c>
      <c r="C30" s="305" t="s">
        <v>128</v>
      </c>
      <c r="D30" s="118">
        <v>2000</v>
      </c>
      <c r="E30" s="160"/>
      <c r="F30" s="310" t="s">
        <v>129</v>
      </c>
      <c r="G30" s="118">
        <v>400</v>
      </c>
      <c r="H30" s="160"/>
      <c r="I30" s="310"/>
      <c r="J30" s="118"/>
      <c r="K30" s="149"/>
      <c r="L30" s="310" t="s">
        <v>129</v>
      </c>
      <c r="M30" s="118">
        <v>850</v>
      </c>
      <c r="N30" s="160"/>
      <c r="O30" s="137"/>
      <c r="P30" s="305"/>
      <c r="Q30" s="118"/>
      <c r="R30" s="168"/>
    </row>
    <row r="31" spans="1:18" s="131" customFormat="1" ht="14.25" thickBot="1">
      <c r="A31" s="545"/>
      <c r="B31" s="403" t="s">
        <v>127</v>
      </c>
      <c r="C31" s="307" t="s">
        <v>231</v>
      </c>
      <c r="D31" s="120">
        <v>650</v>
      </c>
      <c r="E31" s="184"/>
      <c r="F31" s="311" t="s">
        <v>186</v>
      </c>
      <c r="G31" s="150" t="s">
        <v>187</v>
      </c>
      <c r="H31" s="172"/>
      <c r="I31" s="311"/>
      <c r="J31" s="120"/>
      <c r="K31" s="151"/>
      <c r="L31" s="316" t="s">
        <v>229</v>
      </c>
      <c r="M31" s="150" t="s">
        <v>230</v>
      </c>
      <c r="N31" s="184"/>
      <c r="O31" s="138"/>
      <c r="P31" s="307"/>
      <c r="Q31" s="120"/>
      <c r="R31" s="172"/>
    </row>
    <row r="32" spans="1:18" s="131" customFormat="1" ht="14.25" thickBot="1">
      <c r="A32" s="546"/>
      <c r="B32" s="406"/>
      <c r="C32" s="407" t="s">
        <v>41</v>
      </c>
      <c r="D32" s="303">
        <f>SUM(D27:D31)</f>
        <v>7450</v>
      </c>
      <c r="E32" s="408">
        <f>SUM(E27:E31)</f>
        <v>0</v>
      </c>
      <c r="F32" s="306" t="s">
        <v>41</v>
      </c>
      <c r="G32" s="304">
        <f>SUM(G27:G31)</f>
        <v>1600</v>
      </c>
      <c r="H32" s="408">
        <f>SUM(H27:H31)</f>
        <v>0</v>
      </c>
      <c r="I32" s="306"/>
      <c r="J32" s="304"/>
      <c r="K32" s="409"/>
      <c r="L32" s="306" t="s">
        <v>41</v>
      </c>
      <c r="M32" s="304">
        <f>SUM(M27:M31)</f>
        <v>2150</v>
      </c>
      <c r="N32" s="408">
        <f>SUM(N27:N31)</f>
        <v>0</v>
      </c>
      <c r="O32" s="140"/>
      <c r="P32" s="308" t="s">
        <v>178</v>
      </c>
      <c r="Q32" s="304">
        <f>SUM(Q27:Q31)</f>
        <v>200</v>
      </c>
      <c r="R32" s="408">
        <f>SUM(R27:R31)</f>
        <v>0</v>
      </c>
    </row>
    <row r="33" spans="1:18" s="131" customFormat="1">
      <c r="A33" s="547"/>
      <c r="B33" s="152"/>
      <c r="C33" s="143"/>
      <c r="D33" s="121"/>
      <c r="E33" s="121"/>
      <c r="F33" s="143"/>
      <c r="G33" s="121"/>
      <c r="H33" s="121"/>
      <c r="I33" s="143"/>
      <c r="J33" s="121"/>
      <c r="K33" s="121"/>
      <c r="L33" s="143"/>
      <c r="M33" s="121"/>
      <c r="N33" s="121"/>
      <c r="O33" s="153"/>
      <c r="P33" s="145" t="s">
        <v>42</v>
      </c>
      <c r="Q33" s="146"/>
      <c r="R33" s="202">
        <f>SUM(E32+H32+N32+R32)</f>
        <v>0</v>
      </c>
    </row>
    <row r="34" spans="1:18" s="131" customFormat="1">
      <c r="B34" s="281" t="s">
        <v>92</v>
      </c>
    </row>
    <row r="35" spans="1:18" s="131" customFormat="1">
      <c r="B35" s="282" t="s">
        <v>297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s="131" customFormat="1">
      <c r="B36" s="282" t="s">
        <v>296</v>
      </c>
      <c r="C36" s="154"/>
      <c r="D36" s="154"/>
      <c r="E36" s="154"/>
      <c r="F36" s="154"/>
      <c r="G36" s="154"/>
      <c r="H36" s="154"/>
      <c r="I36" s="154"/>
      <c r="J36" s="154"/>
    </row>
    <row r="37" spans="1:18" s="131" customFormat="1"/>
    <row r="38" spans="1:18" s="131" customFormat="1"/>
    <row r="39" spans="1:18" s="131" customFormat="1"/>
    <row r="40" spans="1:18" s="131" customFormat="1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20:B20"/>
    <mergeCell ref="A10:B11"/>
    <mergeCell ref="L5:M5"/>
    <mergeCell ref="L8:M8"/>
    <mergeCell ref="A21:A24"/>
    <mergeCell ref="A26:B26"/>
    <mergeCell ref="A27:A33"/>
    <mergeCell ref="A12:A18"/>
    <mergeCell ref="L7:M7"/>
    <mergeCell ref="A8:B8"/>
    <mergeCell ref="C8:G8"/>
    <mergeCell ref="H8:I8"/>
    <mergeCell ref="J8:K8"/>
  </mergeCells>
  <phoneticPr fontId="2"/>
  <conditionalFormatting sqref="E21:E23 H21:H23 R21:R23 K21:K23 N21:N23 K12:K17 E12:E17 H12:H17 R12:R17 N12:N17 N27:N32 E27:E32 H27:H32 R27:R32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5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130</v>
      </c>
      <c r="B1" s="29"/>
      <c r="C1" s="29"/>
      <c r="D1" s="29"/>
      <c r="E1" s="29"/>
      <c r="F1" s="29"/>
      <c r="G1" s="439" t="s">
        <v>247</v>
      </c>
      <c r="H1" s="460"/>
      <c r="I1" s="460"/>
      <c r="J1" s="460"/>
      <c r="K1" s="460"/>
      <c r="L1" s="461"/>
      <c r="N1" s="156" t="s">
        <v>193</v>
      </c>
      <c r="O1" s="157"/>
      <c r="P1" s="157"/>
      <c r="Q1" s="157"/>
      <c r="R1" s="157"/>
    </row>
    <row r="2" spans="1:18" ht="18.75" customHeight="1" thickBot="1">
      <c r="A2" s="15"/>
      <c r="B2" s="534" t="str">
        <f>山形市・上山市!B2</f>
        <v>2020年9月1日現在</v>
      </c>
      <c r="C2" s="534"/>
      <c r="D2" s="534"/>
      <c r="E2" s="534"/>
      <c r="F2" s="15"/>
      <c r="G2" s="462"/>
      <c r="H2" s="463"/>
      <c r="I2" s="463"/>
      <c r="J2" s="463"/>
      <c r="K2" s="463"/>
      <c r="L2" s="464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R17+R26</f>
        <v>0</v>
      </c>
      <c r="M8" s="484"/>
      <c r="N8" s="11" t="s">
        <v>11</v>
      </c>
      <c r="O8" s="472"/>
      <c r="P8" s="472"/>
      <c r="Q8" s="472"/>
      <c r="R8" s="473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03" t="s">
        <v>12</v>
      </c>
      <c r="B10" s="531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82"/>
      <c r="B11" s="583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 ht="13.5" customHeight="1">
      <c r="A12" s="500" t="s">
        <v>131</v>
      </c>
      <c r="B12" s="96"/>
      <c r="C12" s="284" t="s">
        <v>132</v>
      </c>
      <c r="D12" s="318" t="s">
        <v>243</v>
      </c>
      <c r="E12" s="160"/>
      <c r="F12" s="290" t="s">
        <v>133</v>
      </c>
      <c r="G12" s="4">
        <v>1450</v>
      </c>
      <c r="H12" s="160"/>
      <c r="I12" s="290"/>
      <c r="J12" s="320"/>
      <c r="K12" s="62"/>
      <c r="L12" s="290" t="s">
        <v>168</v>
      </c>
      <c r="M12" s="320">
        <v>2850</v>
      </c>
      <c r="N12" s="160"/>
      <c r="O12" s="50" t="s">
        <v>172</v>
      </c>
      <c r="P12" s="284" t="s">
        <v>173</v>
      </c>
      <c r="Q12" s="320">
        <v>150</v>
      </c>
      <c r="R12" s="160"/>
    </row>
    <row r="13" spans="1:18" s="19" customFormat="1" ht="13.5" customHeight="1">
      <c r="A13" s="584"/>
      <c r="B13" s="96"/>
      <c r="C13" s="288" t="s">
        <v>242</v>
      </c>
      <c r="D13" s="319">
        <v>3000</v>
      </c>
      <c r="E13" s="160"/>
      <c r="F13" s="292"/>
      <c r="G13" s="16"/>
      <c r="H13" s="164"/>
      <c r="I13" s="292"/>
      <c r="J13" s="319"/>
      <c r="K13" s="31"/>
      <c r="L13" s="292"/>
      <c r="M13" s="319"/>
      <c r="N13" s="164"/>
      <c r="O13" s="52" t="s">
        <v>172</v>
      </c>
      <c r="P13" s="288" t="s">
        <v>174</v>
      </c>
      <c r="Q13" s="319">
        <v>150</v>
      </c>
      <c r="R13" s="160"/>
    </row>
    <row r="14" spans="1:18" s="19" customFormat="1">
      <c r="A14" s="584"/>
      <c r="B14" s="96"/>
      <c r="C14" s="294" t="s">
        <v>134</v>
      </c>
      <c r="D14" s="320">
        <v>1100</v>
      </c>
      <c r="E14" s="160"/>
      <c r="F14" s="286"/>
      <c r="G14" s="4"/>
      <c r="H14" s="164"/>
      <c r="I14" s="290"/>
      <c r="J14" s="320"/>
      <c r="K14" s="17"/>
      <c r="L14" s="290"/>
      <c r="M14" s="320"/>
      <c r="N14" s="164"/>
      <c r="O14" s="63"/>
      <c r="P14" s="284"/>
      <c r="Q14" s="320"/>
      <c r="R14" s="164"/>
    </row>
    <row r="15" spans="1:18" s="19" customFormat="1" ht="14.25" thickBot="1">
      <c r="A15" s="584"/>
      <c r="B15" s="97"/>
      <c r="C15" s="328"/>
      <c r="D15" s="319"/>
      <c r="E15" s="182"/>
      <c r="F15" s="289"/>
      <c r="G15" s="16"/>
      <c r="H15" s="182"/>
      <c r="I15" s="292"/>
      <c r="J15" s="319"/>
      <c r="K15" s="31"/>
      <c r="L15" s="292"/>
      <c r="M15" s="319"/>
      <c r="N15" s="182"/>
      <c r="O15" s="187"/>
      <c r="P15" s="288"/>
      <c r="Q15" s="319"/>
      <c r="R15" s="182"/>
    </row>
    <row r="16" spans="1:18" s="19" customFormat="1" ht="14.25" customHeight="1" thickBot="1">
      <c r="A16" s="582"/>
      <c r="B16" s="391"/>
      <c r="C16" s="287" t="s">
        <v>41</v>
      </c>
      <c r="D16" s="283">
        <f>SUM(D12:D15)</f>
        <v>4100</v>
      </c>
      <c r="E16" s="375">
        <f>SUM(E12:E15)</f>
        <v>0</v>
      </c>
      <c r="F16" s="291" t="s">
        <v>41</v>
      </c>
      <c r="G16" s="18">
        <f>SUM(G12:G15)</f>
        <v>1450</v>
      </c>
      <c r="H16" s="375">
        <f>SUM(H12:H15)</f>
        <v>0</v>
      </c>
      <c r="I16" s="291"/>
      <c r="J16" s="283"/>
      <c r="K16" s="401"/>
      <c r="L16" s="291" t="s">
        <v>41</v>
      </c>
      <c r="M16" s="283">
        <f>SUM(M12:M13)</f>
        <v>2850</v>
      </c>
      <c r="N16" s="375">
        <f>SUM(N12:N15)</f>
        <v>0</v>
      </c>
      <c r="O16" s="55"/>
      <c r="P16" s="285" t="s">
        <v>178</v>
      </c>
      <c r="Q16" s="283">
        <f>SUM(Q12:Q15)</f>
        <v>300</v>
      </c>
      <c r="R16" s="375">
        <f>SUM(R12:R15)</f>
        <v>0</v>
      </c>
    </row>
    <row r="17" spans="1:18" s="19" customFormat="1">
      <c r="A17" s="585"/>
      <c r="B17" s="88"/>
      <c r="C17" s="57"/>
      <c r="D17" s="9"/>
      <c r="E17" s="9"/>
      <c r="F17" s="57"/>
      <c r="G17" s="9"/>
      <c r="H17" s="9"/>
      <c r="I17" s="57"/>
      <c r="J17" s="9"/>
      <c r="K17" s="9"/>
      <c r="L17" s="57"/>
      <c r="M17" s="9"/>
      <c r="N17" s="9"/>
      <c r="O17" s="58"/>
      <c r="P17" s="59" t="s">
        <v>42</v>
      </c>
      <c r="Q17" s="60"/>
      <c r="R17" s="166">
        <f>SUM(E16+H16+N16+R16)</f>
        <v>0</v>
      </c>
    </row>
    <row r="18" spans="1:18" s="19" customFormat="1" ht="11.25" customHeight="1" thickBot="1">
      <c r="A18" s="61"/>
      <c r="B18" s="61"/>
    </row>
    <row r="19" spans="1:18" s="19" customFormat="1" ht="14.25" customHeight="1">
      <c r="A19" s="580" t="s">
        <v>12</v>
      </c>
      <c r="B19" s="581"/>
      <c r="C19" s="45" t="s">
        <v>18</v>
      </c>
      <c r="D19" s="46" t="s">
        <v>251</v>
      </c>
      <c r="E19" s="47" t="s">
        <v>161</v>
      </c>
      <c r="F19" s="45" t="s">
        <v>18</v>
      </c>
      <c r="G19" s="46" t="s">
        <v>251</v>
      </c>
      <c r="H19" s="47" t="s">
        <v>161</v>
      </c>
      <c r="I19" s="45" t="s">
        <v>18</v>
      </c>
      <c r="J19" s="46" t="s">
        <v>251</v>
      </c>
      <c r="K19" s="47" t="s">
        <v>161</v>
      </c>
      <c r="L19" s="45" t="s">
        <v>18</v>
      </c>
      <c r="M19" s="46" t="s">
        <v>251</v>
      </c>
      <c r="N19" s="47" t="s">
        <v>161</v>
      </c>
      <c r="O19" s="45" t="s">
        <v>20</v>
      </c>
      <c r="P19" s="48" t="s">
        <v>18</v>
      </c>
      <c r="Q19" s="46" t="s">
        <v>251</v>
      </c>
      <c r="R19" s="47" t="s">
        <v>161</v>
      </c>
    </row>
    <row r="20" spans="1:18" s="19" customFormat="1">
      <c r="A20" s="507" t="s">
        <v>135</v>
      </c>
      <c r="B20" s="295" t="s">
        <v>136</v>
      </c>
      <c r="C20" s="284" t="s">
        <v>263</v>
      </c>
      <c r="D20" s="320">
        <v>3950</v>
      </c>
      <c r="E20" s="160"/>
      <c r="F20" s="290" t="s">
        <v>137</v>
      </c>
      <c r="G20" s="4">
        <v>400</v>
      </c>
      <c r="H20" s="160"/>
      <c r="I20" s="290"/>
      <c r="J20" s="320"/>
      <c r="K20" s="62"/>
      <c r="L20" s="324" t="s">
        <v>245</v>
      </c>
      <c r="M20" s="321" t="s">
        <v>246</v>
      </c>
      <c r="N20" s="160"/>
      <c r="O20" s="50" t="s">
        <v>179</v>
      </c>
      <c r="P20" s="284" t="s">
        <v>183</v>
      </c>
      <c r="Q20" s="320">
        <v>100</v>
      </c>
      <c r="R20" s="160"/>
    </row>
    <row r="21" spans="1:18" s="19" customFormat="1">
      <c r="A21" s="508"/>
      <c r="B21" s="295" t="s">
        <v>136</v>
      </c>
      <c r="C21" s="288"/>
      <c r="D21" s="319"/>
      <c r="E21" s="164"/>
      <c r="F21" s="292"/>
      <c r="G21" s="16"/>
      <c r="H21" s="164"/>
      <c r="I21" s="292"/>
      <c r="J21" s="319"/>
      <c r="K21" s="31"/>
      <c r="L21" s="325" t="s">
        <v>262</v>
      </c>
      <c r="M21" s="322">
        <v>1000</v>
      </c>
      <c r="N21" s="160"/>
      <c r="O21" s="52"/>
      <c r="P21" s="288"/>
      <c r="Q21" s="319"/>
      <c r="R21" s="164"/>
    </row>
    <row r="22" spans="1:18" s="19" customFormat="1">
      <c r="A22" s="508"/>
      <c r="B22" s="295" t="s">
        <v>138</v>
      </c>
      <c r="C22" s="288" t="s">
        <v>139</v>
      </c>
      <c r="D22" s="319">
        <v>2500</v>
      </c>
      <c r="E22" s="160"/>
      <c r="F22" s="292" t="s">
        <v>140</v>
      </c>
      <c r="G22" s="319">
        <v>400</v>
      </c>
      <c r="H22" s="160"/>
      <c r="I22" s="292"/>
      <c r="J22" s="319"/>
      <c r="K22" s="31"/>
      <c r="L22" s="292"/>
      <c r="M22" s="319"/>
      <c r="N22" s="164"/>
      <c r="O22" s="53"/>
      <c r="P22" s="288"/>
      <c r="Q22" s="319"/>
      <c r="R22" s="164"/>
    </row>
    <row r="23" spans="1:18" s="19" customFormat="1">
      <c r="A23" s="508"/>
      <c r="B23" s="295" t="s">
        <v>141</v>
      </c>
      <c r="C23" s="284" t="s">
        <v>142</v>
      </c>
      <c r="D23" s="320">
        <v>750</v>
      </c>
      <c r="E23" s="160"/>
      <c r="F23" s="290"/>
      <c r="G23" s="320"/>
      <c r="H23" s="160"/>
      <c r="I23" s="290"/>
      <c r="J23" s="320"/>
      <c r="K23" s="17"/>
      <c r="L23" s="293" t="s">
        <v>143</v>
      </c>
      <c r="M23" s="320">
        <v>150</v>
      </c>
      <c r="N23" s="160"/>
      <c r="O23" s="63"/>
      <c r="P23" s="284"/>
      <c r="Q23" s="320"/>
      <c r="R23" s="164"/>
    </row>
    <row r="24" spans="1:18" s="19" customFormat="1" ht="14.25" thickBot="1">
      <c r="A24" s="508"/>
      <c r="B24" s="280" t="s">
        <v>141</v>
      </c>
      <c r="C24" s="288" t="s">
        <v>144</v>
      </c>
      <c r="D24" s="319">
        <v>1100</v>
      </c>
      <c r="E24" s="184"/>
      <c r="F24" s="292"/>
      <c r="G24" s="319"/>
      <c r="H24" s="182"/>
      <c r="I24" s="292"/>
      <c r="J24" s="319"/>
      <c r="K24" s="31"/>
      <c r="L24" s="292"/>
      <c r="M24" s="319"/>
      <c r="N24" s="182"/>
      <c r="O24" s="187"/>
      <c r="P24" s="288"/>
      <c r="Q24" s="319"/>
      <c r="R24" s="182"/>
    </row>
    <row r="25" spans="1:18" s="19" customFormat="1" ht="14.25" thickBot="1">
      <c r="A25" s="508"/>
      <c r="B25" s="391"/>
      <c r="C25" s="287" t="s">
        <v>41</v>
      </c>
      <c r="D25" s="283">
        <f>SUM(D20:D24)</f>
        <v>8300</v>
      </c>
      <c r="E25" s="375">
        <f>SUM(E20:E24)</f>
        <v>0</v>
      </c>
      <c r="F25" s="291" t="s">
        <v>41</v>
      </c>
      <c r="G25" s="18">
        <f>SUM(G20:G24)</f>
        <v>800</v>
      </c>
      <c r="H25" s="375">
        <f>SUM(H20:H24)</f>
        <v>0</v>
      </c>
      <c r="I25" s="291"/>
      <c r="J25" s="283"/>
      <c r="K25" s="401"/>
      <c r="L25" s="291" t="s">
        <v>41</v>
      </c>
      <c r="M25" s="283">
        <f>SUM(M20:M24)</f>
        <v>1150</v>
      </c>
      <c r="N25" s="375">
        <f>SUM(N20:N24)</f>
        <v>0</v>
      </c>
      <c r="O25" s="55"/>
      <c r="P25" s="285" t="s">
        <v>41</v>
      </c>
      <c r="Q25" s="283">
        <f>SUM(Q20:Q24)</f>
        <v>100</v>
      </c>
      <c r="R25" s="375">
        <f>SUM(R20:R24)</f>
        <v>0</v>
      </c>
    </row>
    <row r="26" spans="1:18" s="19" customFormat="1">
      <c r="A26" s="509"/>
      <c r="B26" s="56"/>
      <c r="C26" s="57"/>
      <c r="D26" s="9"/>
      <c r="E26" s="9"/>
      <c r="F26" s="57"/>
      <c r="G26" s="9"/>
      <c r="H26" s="9"/>
      <c r="I26" s="57"/>
      <c r="J26" s="9"/>
      <c r="K26" s="9"/>
      <c r="L26" s="57"/>
      <c r="M26" s="9"/>
      <c r="N26" s="9"/>
      <c r="O26" s="58"/>
      <c r="P26" s="59" t="s">
        <v>42</v>
      </c>
      <c r="Q26" s="60"/>
      <c r="R26" s="166">
        <f>SUM(E25+H25+N25+R25)</f>
        <v>0</v>
      </c>
    </row>
    <row r="27" spans="1:18" s="19" customFormat="1">
      <c r="B27" s="89" t="s">
        <v>92</v>
      </c>
    </row>
    <row r="28" spans="1:18" s="19" customFormat="1">
      <c r="B28" s="90" t="s">
        <v>348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19" customFormat="1">
      <c r="B29" s="90" t="s">
        <v>354</v>
      </c>
      <c r="C29" s="66"/>
      <c r="D29" s="66"/>
      <c r="E29" s="66"/>
      <c r="F29" s="66"/>
    </row>
    <row r="30" spans="1:18" s="19" customFormat="1">
      <c r="B30" s="89" t="s">
        <v>224</v>
      </c>
    </row>
    <row r="31" spans="1:18" s="19" customFormat="1"/>
    <row r="32" spans="1:18" s="19" customFormat="1"/>
    <row r="33" s="19" customFormat="1"/>
    <row r="34" s="19" customFormat="1"/>
    <row r="35" s="19" customFormat="1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20:A26"/>
    <mergeCell ref="O8:R8"/>
    <mergeCell ref="A19:B19"/>
    <mergeCell ref="L7:M7"/>
    <mergeCell ref="A8:B8"/>
    <mergeCell ref="C8:G8"/>
    <mergeCell ref="H8:I8"/>
    <mergeCell ref="A10:B11"/>
    <mergeCell ref="A12:A17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2:E16 H12:H16 N12:N16 R12:R16 E20:E25 H20:H25 N20:N25 R20:R25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3"/>
  <sheetViews>
    <sheetView showZeros="0" workbookViewId="0">
      <selection activeCell="P17" sqref="P17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223</v>
      </c>
      <c r="B1" s="29"/>
      <c r="C1" s="29"/>
      <c r="D1" s="29"/>
      <c r="E1" s="29"/>
      <c r="F1" s="29"/>
      <c r="G1" s="439" t="s">
        <v>247</v>
      </c>
      <c r="H1" s="460"/>
      <c r="I1" s="460"/>
      <c r="J1" s="460"/>
      <c r="K1" s="460"/>
      <c r="L1" s="461"/>
      <c r="N1" s="156" t="s">
        <v>193</v>
      </c>
      <c r="O1" s="157"/>
      <c r="P1" s="157"/>
      <c r="Q1" s="157"/>
      <c r="R1" s="157"/>
    </row>
    <row r="2" spans="1:18" ht="18.75" customHeight="1" thickBot="1">
      <c r="A2" s="15"/>
      <c r="B2" s="534" t="str">
        <f>山形市・上山市!B2</f>
        <v>2020年9月1日現在</v>
      </c>
      <c r="C2" s="534"/>
      <c r="D2" s="534"/>
      <c r="E2" s="534"/>
      <c r="F2" s="15"/>
      <c r="G2" s="462"/>
      <c r="H2" s="463"/>
      <c r="I2" s="463"/>
      <c r="J2" s="463"/>
      <c r="K2" s="463"/>
      <c r="L2" s="464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449" t="s">
        <v>160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597">
        <f>山形市・上山市!A6</f>
        <v>0</v>
      </c>
      <c r="B6" s="598"/>
      <c r="C6" s="598"/>
      <c r="D6" s="599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191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449">
        <f>山形市・上山市!H8</f>
        <v>0</v>
      </c>
      <c r="I8" s="450"/>
      <c r="J8" s="527">
        <f>山形市・上山市!J8</f>
        <v>0</v>
      </c>
      <c r="K8" s="528"/>
      <c r="L8" s="483">
        <f>R19+R25+R32</f>
        <v>0</v>
      </c>
      <c r="M8" s="484"/>
      <c r="N8" s="11" t="s">
        <v>11</v>
      </c>
      <c r="O8" s="472"/>
      <c r="P8" s="472"/>
      <c r="Q8" s="472"/>
      <c r="R8" s="473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 ht="13.5" customHeight="1">
      <c r="A12" s="588" t="s">
        <v>213</v>
      </c>
      <c r="B12" s="186"/>
      <c r="C12" s="284" t="s">
        <v>308</v>
      </c>
      <c r="D12" s="320">
        <v>12700</v>
      </c>
      <c r="E12" s="160"/>
      <c r="F12" s="290"/>
      <c r="G12" s="4"/>
      <c r="H12" s="160"/>
      <c r="I12" s="290"/>
      <c r="J12" s="320"/>
      <c r="K12" s="160"/>
      <c r="L12" s="290" t="s">
        <v>145</v>
      </c>
      <c r="M12" s="320">
        <v>3750</v>
      </c>
      <c r="N12" s="160"/>
      <c r="O12" s="50"/>
      <c r="P12" s="284"/>
      <c r="Q12" s="326"/>
      <c r="R12" s="160"/>
    </row>
    <row r="13" spans="1:18" s="19" customFormat="1" ht="13.5" customHeight="1">
      <c r="A13" s="589"/>
      <c r="B13" s="186"/>
      <c r="C13" s="327" t="s">
        <v>309</v>
      </c>
      <c r="D13" s="322">
        <v>2400</v>
      </c>
      <c r="E13" s="160"/>
      <c r="F13" s="292" t="s">
        <v>252</v>
      </c>
      <c r="G13" s="16">
        <v>2900</v>
      </c>
      <c r="H13" s="160"/>
      <c r="I13" s="329"/>
      <c r="J13" s="322"/>
      <c r="K13" s="160"/>
      <c r="L13" s="292" t="s">
        <v>147</v>
      </c>
      <c r="M13" s="319">
        <v>2250</v>
      </c>
      <c r="N13" s="160"/>
      <c r="O13" s="50" t="s">
        <v>341</v>
      </c>
      <c r="P13" s="288" t="s">
        <v>254</v>
      </c>
      <c r="Q13" s="319">
        <v>550</v>
      </c>
      <c r="R13" s="160"/>
    </row>
    <row r="14" spans="1:18" s="19" customFormat="1">
      <c r="A14" s="589"/>
      <c r="B14" s="49"/>
      <c r="C14" s="288" t="s">
        <v>146</v>
      </c>
      <c r="D14" s="319">
        <v>450</v>
      </c>
      <c r="E14" s="160"/>
      <c r="F14" s="292"/>
      <c r="G14" s="16"/>
      <c r="H14" s="164"/>
      <c r="I14" s="325"/>
      <c r="J14" s="322"/>
      <c r="K14" s="164"/>
      <c r="L14" s="292"/>
      <c r="M14" s="319"/>
      <c r="N14" s="160"/>
      <c r="O14" s="52"/>
      <c r="P14" s="288"/>
      <c r="Q14" s="319"/>
      <c r="R14" s="164"/>
    </row>
    <row r="15" spans="1:18" s="19" customFormat="1">
      <c r="A15" s="589"/>
      <c r="B15" s="180" t="s">
        <v>148</v>
      </c>
      <c r="C15" s="323" t="s">
        <v>310</v>
      </c>
      <c r="D15" s="320">
        <v>1650</v>
      </c>
      <c r="E15" s="160"/>
      <c r="F15" s="290"/>
      <c r="G15" s="4"/>
      <c r="H15" s="160"/>
      <c r="I15" s="290"/>
      <c r="J15" s="320"/>
      <c r="K15" s="62"/>
      <c r="L15" s="284" t="s">
        <v>149</v>
      </c>
      <c r="M15" s="320">
        <v>250</v>
      </c>
      <c r="N15" s="160"/>
      <c r="O15" s="50"/>
      <c r="P15" s="284"/>
      <c r="Q15" s="320"/>
      <c r="R15" s="160"/>
    </row>
    <row r="16" spans="1:18" s="19" customFormat="1">
      <c r="A16" s="589"/>
      <c r="B16" s="180" t="s">
        <v>150</v>
      </c>
      <c r="C16" s="328" t="s">
        <v>311</v>
      </c>
      <c r="D16" s="319">
        <v>1200</v>
      </c>
      <c r="E16" s="160"/>
      <c r="F16" s="292" t="s">
        <v>253</v>
      </c>
      <c r="G16" s="16">
        <v>350</v>
      </c>
      <c r="H16" s="160"/>
      <c r="I16" s="325"/>
      <c r="J16" s="322"/>
      <c r="K16" s="160"/>
      <c r="L16" s="288" t="s">
        <v>151</v>
      </c>
      <c r="M16" s="319">
        <v>450</v>
      </c>
      <c r="N16" s="160"/>
      <c r="O16" s="52"/>
      <c r="P16" s="288"/>
      <c r="Q16" s="319"/>
      <c r="R16" s="164"/>
    </row>
    <row r="17" spans="1:18" s="19" customFormat="1" ht="14.25" thickBot="1">
      <c r="A17" s="589"/>
      <c r="B17" s="197" t="s">
        <v>152</v>
      </c>
      <c r="C17" s="328" t="s">
        <v>311</v>
      </c>
      <c r="D17" s="319">
        <v>900</v>
      </c>
      <c r="E17" s="184"/>
      <c r="F17" s="292"/>
      <c r="G17" s="319"/>
      <c r="H17" s="182"/>
      <c r="I17" s="292"/>
      <c r="J17" s="319"/>
      <c r="K17" s="31"/>
      <c r="L17" s="292"/>
      <c r="M17" s="319"/>
      <c r="N17" s="182"/>
      <c r="O17" s="53"/>
      <c r="P17" s="288"/>
      <c r="Q17" s="319"/>
      <c r="R17" s="182"/>
    </row>
    <row r="18" spans="1:18" s="19" customFormat="1" ht="14.25" thickBot="1">
      <c r="A18" s="589"/>
      <c r="B18" s="391"/>
      <c r="C18" s="287" t="s">
        <v>41</v>
      </c>
      <c r="D18" s="283">
        <f>SUM(D12:D17)</f>
        <v>19300</v>
      </c>
      <c r="E18" s="375">
        <f>SUM(E12:E17)</f>
        <v>0</v>
      </c>
      <c r="F18" s="287" t="s">
        <v>41</v>
      </c>
      <c r="G18" s="283">
        <f>SUM(G12:G17)</f>
        <v>3250</v>
      </c>
      <c r="H18" s="375">
        <f>SUM(H12:H17)</f>
        <v>0</v>
      </c>
      <c r="I18" s="287" t="s">
        <v>178</v>
      </c>
      <c r="J18" s="283">
        <f>SUM(J12:J17)</f>
        <v>0</v>
      </c>
      <c r="K18" s="375">
        <f>SUM(K12:K17)</f>
        <v>0</v>
      </c>
      <c r="L18" s="287" t="s">
        <v>41</v>
      </c>
      <c r="M18" s="283">
        <f>SUM(M12:M17)</f>
        <v>6700</v>
      </c>
      <c r="N18" s="375">
        <f>SUM(N12:N17)</f>
        <v>0</v>
      </c>
      <c r="O18" s="189"/>
      <c r="P18" s="285" t="s">
        <v>178</v>
      </c>
      <c r="Q18" s="283">
        <f>SUM(Q12:Q15)</f>
        <v>550</v>
      </c>
      <c r="R18" s="375">
        <f>SUM(R12:R17)</f>
        <v>0</v>
      </c>
    </row>
    <row r="19" spans="1:18" s="19" customFormat="1">
      <c r="A19" s="203"/>
      <c r="B19" s="185"/>
      <c r="C19" s="77"/>
      <c r="D19" s="3"/>
      <c r="E19" s="410"/>
      <c r="F19" s="77"/>
      <c r="G19" s="3"/>
      <c r="H19" s="410"/>
      <c r="I19" s="77"/>
      <c r="J19" s="3"/>
      <c r="K19" s="3"/>
      <c r="L19" s="77"/>
      <c r="M19" s="3"/>
      <c r="N19" s="410"/>
      <c r="O19" s="77"/>
      <c r="P19" s="204" t="s">
        <v>42</v>
      </c>
      <c r="Q19" s="199"/>
      <c r="R19" s="209">
        <f>E18+H18+K18+N18+R18</f>
        <v>0</v>
      </c>
    </row>
    <row r="20" spans="1:18" s="19" customFormat="1" ht="11.25" customHeight="1" thickBot="1">
      <c r="A20" s="206"/>
      <c r="B20" s="207"/>
      <c r="C20" s="51"/>
      <c r="D20" s="4"/>
      <c r="E20" s="275"/>
      <c r="F20" s="51"/>
      <c r="G20" s="4"/>
      <c r="H20" s="4"/>
      <c r="I20" s="51"/>
      <c r="J20" s="4"/>
      <c r="K20" s="4"/>
      <c r="L20" s="51"/>
      <c r="M20" s="4"/>
      <c r="N20" s="4"/>
      <c r="O20" s="208"/>
      <c r="P20" s="91"/>
      <c r="Q20" s="210"/>
      <c r="R20" s="276"/>
    </row>
    <row r="21" spans="1:18" s="19" customFormat="1" ht="14.25" customHeight="1">
      <c r="A21" s="586" t="s">
        <v>12</v>
      </c>
      <c r="B21" s="587"/>
      <c r="C21" s="68" t="s">
        <v>18</v>
      </c>
      <c r="D21" s="46" t="s">
        <v>251</v>
      </c>
      <c r="E21" s="205" t="s">
        <v>161</v>
      </c>
      <c r="F21" s="45" t="s">
        <v>18</v>
      </c>
      <c r="G21" s="46" t="s">
        <v>251</v>
      </c>
      <c r="H21" s="47" t="s">
        <v>161</v>
      </c>
      <c r="I21" s="45" t="s">
        <v>18</v>
      </c>
      <c r="J21" s="46" t="s">
        <v>251</v>
      </c>
      <c r="K21" s="47" t="s">
        <v>161</v>
      </c>
      <c r="L21" s="45" t="s">
        <v>18</v>
      </c>
      <c r="M21" s="46" t="s">
        <v>251</v>
      </c>
      <c r="N21" s="47" t="s">
        <v>161</v>
      </c>
      <c r="O21" s="68" t="s">
        <v>20</v>
      </c>
      <c r="P21" s="69" t="s">
        <v>18</v>
      </c>
      <c r="Q21" s="46" t="s">
        <v>251</v>
      </c>
      <c r="R21" s="205" t="s">
        <v>161</v>
      </c>
    </row>
    <row r="22" spans="1:18" s="19" customFormat="1">
      <c r="A22" s="594" t="s">
        <v>214</v>
      </c>
      <c r="B22" s="592" t="s">
        <v>153</v>
      </c>
      <c r="C22" s="288" t="s">
        <v>154</v>
      </c>
      <c r="D22" s="319">
        <v>3300</v>
      </c>
      <c r="E22" s="160"/>
      <c r="F22" s="292"/>
      <c r="G22" s="320"/>
      <c r="H22" s="164"/>
      <c r="I22" s="292"/>
      <c r="J22" s="319"/>
      <c r="K22" s="31"/>
      <c r="L22" s="292"/>
      <c r="M22" s="319"/>
      <c r="N22" s="164"/>
      <c r="O22" s="50" t="s">
        <v>179</v>
      </c>
      <c r="P22" s="284" t="s">
        <v>180</v>
      </c>
      <c r="Q22" s="320">
        <v>100</v>
      </c>
      <c r="R22" s="164"/>
    </row>
    <row r="23" spans="1:18" s="19" customFormat="1" ht="14.25" thickBot="1">
      <c r="A23" s="595"/>
      <c r="B23" s="593"/>
      <c r="C23" s="288" t="s">
        <v>155</v>
      </c>
      <c r="D23" s="319">
        <v>900</v>
      </c>
      <c r="E23" s="184"/>
      <c r="F23" s="292"/>
      <c r="G23" s="319"/>
      <c r="H23" s="182"/>
      <c r="I23" s="292"/>
      <c r="J23" s="319"/>
      <c r="K23" s="31"/>
      <c r="L23" s="292"/>
      <c r="M23" s="319"/>
      <c r="N23" s="182"/>
      <c r="O23" s="187"/>
      <c r="P23" s="288"/>
      <c r="Q23" s="319"/>
      <c r="R23" s="182"/>
    </row>
    <row r="24" spans="1:18" s="19" customFormat="1" ht="14.25" thickBot="1">
      <c r="A24" s="589"/>
      <c r="B24" s="391"/>
      <c r="C24" s="287" t="s">
        <v>41</v>
      </c>
      <c r="D24" s="283">
        <f>SUM(D19:D23)</f>
        <v>4200</v>
      </c>
      <c r="E24" s="375">
        <f>SUM(E22:E23)</f>
        <v>0</v>
      </c>
      <c r="F24" s="287"/>
      <c r="G24" s="283">
        <f>SUM(G19:G23)</f>
        <v>0</v>
      </c>
      <c r="H24" s="375">
        <f>SUM(H19:H23)</f>
        <v>0</v>
      </c>
      <c r="I24" s="287"/>
      <c r="J24" s="283">
        <f>J19</f>
        <v>0</v>
      </c>
      <c r="K24" s="401">
        <f>SUM(K19:K23)</f>
        <v>0</v>
      </c>
      <c r="L24" s="287"/>
      <c r="M24" s="283">
        <f>SUM(M19:M23)</f>
        <v>0</v>
      </c>
      <c r="N24" s="412">
        <f>SUM(N19:N23)</f>
        <v>0</v>
      </c>
      <c r="O24" s="189"/>
      <c r="P24" s="285" t="s">
        <v>178</v>
      </c>
      <c r="Q24" s="283">
        <f>Q22</f>
        <v>100</v>
      </c>
      <c r="R24" s="375">
        <f>SUM(R22:R23)</f>
        <v>0</v>
      </c>
    </row>
    <row r="25" spans="1:18" s="19" customFormat="1">
      <c r="A25" s="596"/>
      <c r="B25" s="88"/>
      <c r="C25" s="57"/>
      <c r="D25" s="9"/>
      <c r="E25" s="411"/>
      <c r="F25" s="57"/>
      <c r="G25" s="9"/>
      <c r="H25" s="411"/>
      <c r="I25" s="57"/>
      <c r="J25" s="9"/>
      <c r="K25" s="9"/>
      <c r="L25" s="57"/>
      <c r="M25" s="9"/>
      <c r="N25" s="411"/>
      <c r="O25" s="57"/>
      <c r="P25" s="191" t="s">
        <v>42</v>
      </c>
      <c r="Q25" s="60"/>
      <c r="R25" s="166">
        <f>E24+R24</f>
        <v>0</v>
      </c>
    </row>
    <row r="26" spans="1:18" s="19" customFormat="1" ht="11.25" customHeight="1" thickBot="1">
      <c r="A26" s="61"/>
      <c r="B26" s="188"/>
    </row>
    <row r="27" spans="1:18" s="19" customFormat="1" ht="14.25" customHeight="1">
      <c r="A27" s="580" t="s">
        <v>12</v>
      </c>
      <c r="B27" s="581"/>
      <c r="C27" s="45" t="s">
        <v>18</v>
      </c>
      <c r="D27" s="46" t="s">
        <v>251</v>
      </c>
      <c r="E27" s="47" t="s">
        <v>161</v>
      </c>
      <c r="F27" s="45" t="s">
        <v>18</v>
      </c>
      <c r="G27" s="46" t="s">
        <v>251</v>
      </c>
      <c r="H27" s="47" t="s">
        <v>161</v>
      </c>
      <c r="I27" s="45" t="s">
        <v>18</v>
      </c>
      <c r="J27" s="46" t="s">
        <v>251</v>
      </c>
      <c r="K27" s="47" t="s">
        <v>161</v>
      </c>
      <c r="L27" s="45" t="s">
        <v>18</v>
      </c>
      <c r="M27" s="46" t="s">
        <v>251</v>
      </c>
      <c r="N27" s="47" t="s">
        <v>161</v>
      </c>
      <c r="O27" s="45" t="s">
        <v>20</v>
      </c>
      <c r="P27" s="48" t="s">
        <v>18</v>
      </c>
      <c r="Q27" s="46" t="s">
        <v>251</v>
      </c>
      <c r="R27" s="47" t="s">
        <v>161</v>
      </c>
    </row>
    <row r="28" spans="1:18" s="19" customFormat="1">
      <c r="A28" s="507" t="s">
        <v>199</v>
      </c>
      <c r="B28" s="590" t="s">
        <v>198</v>
      </c>
      <c r="C28" s="284" t="s">
        <v>312</v>
      </c>
      <c r="D28" s="320">
        <v>2150</v>
      </c>
      <c r="E28" s="160"/>
      <c r="F28" s="290" t="s">
        <v>200</v>
      </c>
      <c r="G28" s="4">
        <v>1300</v>
      </c>
      <c r="H28" s="164"/>
      <c r="I28" s="290"/>
      <c r="J28" s="320"/>
      <c r="K28" s="183"/>
      <c r="L28" s="284" t="s">
        <v>200</v>
      </c>
      <c r="M28" s="320">
        <v>850</v>
      </c>
      <c r="N28" s="164"/>
      <c r="O28" s="50" t="s">
        <v>179</v>
      </c>
      <c r="P28" s="284" t="s">
        <v>206</v>
      </c>
      <c r="Q28" s="326">
        <v>200</v>
      </c>
      <c r="R28" s="164"/>
    </row>
    <row r="29" spans="1:18" s="19" customFormat="1">
      <c r="A29" s="508"/>
      <c r="B29" s="591"/>
      <c r="C29" s="288" t="s">
        <v>313</v>
      </c>
      <c r="D29" s="319">
        <v>2150</v>
      </c>
      <c r="E29" s="160"/>
      <c r="F29" s="292" t="s">
        <v>202</v>
      </c>
      <c r="G29" s="319">
        <v>200</v>
      </c>
      <c r="H29" s="164"/>
      <c r="I29" s="292"/>
      <c r="J29" s="319"/>
      <c r="K29" s="182"/>
      <c r="L29" s="292" t="s">
        <v>204</v>
      </c>
      <c r="M29" s="319">
        <v>100</v>
      </c>
      <c r="N29" s="182"/>
      <c r="O29" s="53"/>
      <c r="P29" s="288"/>
      <c r="Q29" s="319"/>
      <c r="R29" s="31"/>
    </row>
    <row r="30" spans="1:18" s="19" customFormat="1" ht="14.25" thickBot="1">
      <c r="A30" s="508"/>
      <c r="B30" s="197" t="s">
        <v>201</v>
      </c>
      <c r="C30" s="328" t="s">
        <v>322</v>
      </c>
      <c r="D30" s="319">
        <v>1300</v>
      </c>
      <c r="E30" s="184"/>
      <c r="F30" s="292" t="s">
        <v>203</v>
      </c>
      <c r="G30" s="319">
        <v>300</v>
      </c>
      <c r="H30" s="182"/>
      <c r="I30" s="292"/>
      <c r="J30" s="319"/>
      <c r="K30" s="182"/>
      <c r="L30" s="292" t="s">
        <v>205</v>
      </c>
      <c r="M30" s="319">
        <v>150</v>
      </c>
      <c r="N30" s="182"/>
      <c r="O30" s="53"/>
      <c r="P30" s="288"/>
      <c r="Q30" s="319"/>
      <c r="R30" s="31"/>
    </row>
    <row r="31" spans="1:18" s="19" customFormat="1" ht="14.25" thickBot="1">
      <c r="A31" s="509"/>
      <c r="B31" s="391"/>
      <c r="C31" s="287" t="s">
        <v>41</v>
      </c>
      <c r="D31" s="283">
        <f>SUM(D28:D30)</f>
        <v>5600</v>
      </c>
      <c r="E31" s="375">
        <f>SUM(E28:E30)</f>
        <v>0</v>
      </c>
      <c r="F31" s="291" t="s">
        <v>41</v>
      </c>
      <c r="G31" s="18">
        <f>SUM(G28:G30)</f>
        <v>1800</v>
      </c>
      <c r="H31" s="375">
        <f>SUM(H28:H30)</f>
        <v>0</v>
      </c>
      <c r="I31" s="291" t="s">
        <v>178</v>
      </c>
      <c r="J31" s="283">
        <f>SUM(J28:J30)</f>
        <v>0</v>
      </c>
      <c r="K31" s="375">
        <f>SUM(K28:K30)</f>
        <v>0</v>
      </c>
      <c r="L31" s="291" t="s">
        <v>178</v>
      </c>
      <c r="M31" s="283">
        <f>SUM(M28:M30)</f>
        <v>1100</v>
      </c>
      <c r="N31" s="375">
        <f>SUM(N28:N30)</f>
        <v>0</v>
      </c>
      <c r="O31" s="55"/>
      <c r="P31" s="285" t="s">
        <v>178</v>
      </c>
      <c r="Q31" s="283">
        <f>SUM(Q28:Q30)</f>
        <v>200</v>
      </c>
      <c r="R31" s="375">
        <f>SUM(R28:R30)</f>
        <v>0</v>
      </c>
    </row>
    <row r="32" spans="1:18" s="19" customFormat="1">
      <c r="A32" s="261"/>
      <c r="B32" s="88"/>
      <c r="C32" s="57"/>
      <c r="D32" s="9"/>
      <c r="E32" s="9"/>
      <c r="F32" s="57"/>
      <c r="G32" s="9"/>
      <c r="H32" s="9"/>
      <c r="I32" s="57"/>
      <c r="J32" s="9"/>
      <c r="K32" s="9"/>
      <c r="L32" s="57"/>
      <c r="M32" s="9"/>
      <c r="N32" s="9"/>
      <c r="O32" s="58"/>
      <c r="P32" s="59" t="s">
        <v>42</v>
      </c>
      <c r="Q32" s="60"/>
      <c r="R32" s="166">
        <f>E31+H31+K31+N31+R31</f>
        <v>0</v>
      </c>
    </row>
    <row r="33" spans="2:18" s="19" customFormat="1">
      <c r="B33" s="89" t="s">
        <v>92</v>
      </c>
    </row>
    <row r="34" spans="2:18" s="19" customFormat="1">
      <c r="B34" s="90" t="s">
        <v>336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s="19" customFormat="1">
      <c r="B35" s="90" t="s">
        <v>349</v>
      </c>
      <c r="C35" s="66"/>
      <c r="D35" s="66"/>
      <c r="E35" s="66"/>
      <c r="F35" s="66"/>
      <c r="G35" s="66"/>
      <c r="H35" s="66"/>
    </row>
    <row r="36" spans="2:18" s="19" customFormat="1">
      <c r="B36" s="89" t="s">
        <v>350</v>
      </c>
    </row>
    <row r="37" spans="2:18" s="19" customFormat="1"/>
    <row r="38" spans="2:18" s="19" customFormat="1"/>
    <row r="39" spans="2:18" s="19" customFormat="1"/>
    <row r="40" spans="2:18" s="19" customFormat="1"/>
    <row r="41" spans="2:18" s="19" customFormat="1"/>
    <row r="42" spans="2:18" s="19" customFormat="1"/>
    <row r="43" spans="2:18" s="19" customFormat="1"/>
    <row r="44" spans="2:18" s="19" customFormat="1"/>
    <row r="45" spans="2:18" s="19" customFormat="1"/>
    <row r="46" spans="2:18" s="19" customFormat="1"/>
    <row r="47" spans="2:18" s="19" customFormat="1"/>
    <row r="48" spans="2:18" s="19" customFormat="1"/>
    <row r="49" spans="2:18" s="19" customFormat="1"/>
    <row r="50" spans="2:18" s="19" customFormat="1"/>
    <row r="51" spans="2:18" s="19" customFormat="1"/>
    <row r="52" spans="2:18" s="19" customFormat="1"/>
    <row r="53" spans="2:18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O8:R8"/>
    <mergeCell ref="A10:B11"/>
    <mergeCell ref="A8:B8"/>
    <mergeCell ref="L8:M8"/>
    <mergeCell ref="L7:M7"/>
    <mergeCell ref="C7:G7"/>
    <mergeCell ref="J8:K8"/>
    <mergeCell ref="A28:A31"/>
    <mergeCell ref="E5:G5"/>
    <mergeCell ref="A21:B21"/>
    <mergeCell ref="A12:A18"/>
    <mergeCell ref="B28:B29"/>
    <mergeCell ref="B22:B23"/>
    <mergeCell ref="A22:A25"/>
  </mergeCells>
  <phoneticPr fontId="2"/>
  <conditionalFormatting sqref="E12:E19 H12:H19 K12:K14 N12:N19 R12:R18 E22:E25 H22:H25 N22:N25 R22:R24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5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222</v>
      </c>
      <c r="B1" s="98"/>
      <c r="C1" s="98"/>
      <c r="D1" s="98"/>
      <c r="E1" s="98"/>
      <c r="F1" s="98"/>
      <c r="G1" s="559" t="s">
        <v>247</v>
      </c>
      <c r="H1" s="560"/>
      <c r="I1" s="560"/>
      <c r="J1" s="560"/>
      <c r="K1" s="560"/>
      <c r="L1" s="561"/>
      <c r="N1" s="156" t="s">
        <v>193</v>
      </c>
      <c r="O1" s="157"/>
      <c r="P1" s="157"/>
      <c r="Q1" s="157"/>
      <c r="R1" s="157"/>
    </row>
    <row r="2" spans="1:18" ht="18.75" customHeight="1" thickBot="1">
      <c r="A2" s="100"/>
      <c r="B2" s="565" t="str">
        <f>山形市・上山市!B2</f>
        <v>2020年9月1日現在</v>
      </c>
      <c r="C2" s="565"/>
      <c r="D2" s="565"/>
      <c r="E2" s="565"/>
      <c r="F2" s="100"/>
      <c r="G2" s="562"/>
      <c r="H2" s="563"/>
      <c r="I2" s="563"/>
      <c r="J2" s="563"/>
      <c r="K2" s="563"/>
      <c r="L2" s="564"/>
      <c r="N2" s="30" t="s">
        <v>194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551" t="s">
        <v>160</v>
      </c>
      <c r="B5" s="566"/>
      <c r="C5" s="566"/>
      <c r="D5" s="553"/>
      <c r="E5" s="551" t="s">
        <v>1</v>
      </c>
      <c r="F5" s="566"/>
      <c r="G5" s="553"/>
      <c r="H5" s="551" t="s">
        <v>2</v>
      </c>
      <c r="I5" s="553"/>
      <c r="J5" s="103" t="s">
        <v>3</v>
      </c>
      <c r="K5" s="103" t="s">
        <v>4</v>
      </c>
      <c r="L5" s="551" t="s">
        <v>5</v>
      </c>
      <c r="M5" s="571"/>
      <c r="N5" s="575" t="s">
        <v>6</v>
      </c>
      <c r="O5" s="576"/>
      <c r="P5" s="576"/>
      <c r="Q5" s="576"/>
      <c r="R5" s="577"/>
    </row>
    <row r="6" spans="1:18" ht="23.1" customHeight="1">
      <c r="A6" s="551">
        <f>山形市・上山市!A6</f>
        <v>0</v>
      </c>
      <c r="B6" s="566"/>
      <c r="C6" s="566"/>
      <c r="D6" s="553"/>
      <c r="E6" s="551">
        <f>山形市・上山市!E6</f>
        <v>0</v>
      </c>
      <c r="F6" s="566"/>
      <c r="G6" s="553"/>
      <c r="H6" s="554">
        <f>山形市・上山市!H6</f>
        <v>0</v>
      </c>
      <c r="I6" s="556"/>
      <c r="J6" s="272">
        <f>山形市・上山市!J6</f>
        <v>0</v>
      </c>
      <c r="K6" s="104"/>
      <c r="L6" s="578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9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551" t="s">
        <v>7</v>
      </c>
      <c r="B7" s="553"/>
      <c r="C7" s="554">
        <f>山形市・上山市!C7</f>
        <v>0</v>
      </c>
      <c r="D7" s="555"/>
      <c r="E7" s="555"/>
      <c r="F7" s="555"/>
      <c r="G7" s="556"/>
      <c r="H7" s="551" t="s">
        <v>8</v>
      </c>
      <c r="I7" s="553"/>
      <c r="J7" s="551" t="s">
        <v>9</v>
      </c>
      <c r="K7" s="553"/>
      <c r="L7" s="551" t="s">
        <v>191</v>
      </c>
      <c r="M7" s="552"/>
      <c r="N7" s="477"/>
      <c r="O7" s="478"/>
      <c r="P7" s="478"/>
      <c r="Q7" s="478"/>
      <c r="R7" s="479"/>
    </row>
    <row r="8" spans="1:18" ht="20.100000000000001" customHeight="1" thickBot="1">
      <c r="A8" s="551" t="s">
        <v>10</v>
      </c>
      <c r="B8" s="553"/>
      <c r="C8" s="554">
        <f>山形市・上山市!C8</f>
        <v>0</v>
      </c>
      <c r="D8" s="555"/>
      <c r="E8" s="555"/>
      <c r="F8" s="555"/>
      <c r="G8" s="556"/>
      <c r="H8" s="554">
        <f>山形市・上山市!H8</f>
        <v>0</v>
      </c>
      <c r="I8" s="556"/>
      <c r="J8" s="557">
        <f>山形市・上山市!J8</f>
        <v>0</v>
      </c>
      <c r="K8" s="558"/>
      <c r="L8" s="572">
        <f>R31</f>
        <v>0</v>
      </c>
      <c r="M8" s="552"/>
      <c r="N8" s="105" t="s">
        <v>11</v>
      </c>
      <c r="O8" s="573"/>
      <c r="P8" s="573"/>
      <c r="Q8" s="573"/>
      <c r="R8" s="574"/>
    </row>
    <row r="9" spans="1:18" ht="11.25" customHeight="1"/>
    <row r="10" spans="1:18" ht="14.25" customHeight="1" thickBot="1">
      <c r="A10" s="603" t="s">
        <v>12</v>
      </c>
      <c r="B10" s="604"/>
      <c r="C10" s="106" t="s">
        <v>13</v>
      </c>
      <c r="D10" s="107"/>
      <c r="E10" s="108"/>
      <c r="F10" s="109" t="s">
        <v>14</v>
      </c>
      <c r="G10" s="107"/>
      <c r="H10" s="108"/>
      <c r="I10" s="109" t="s">
        <v>15</v>
      </c>
      <c r="J10" s="107"/>
      <c r="K10" s="108"/>
      <c r="L10" s="109" t="s">
        <v>16</v>
      </c>
      <c r="M10" s="107"/>
      <c r="N10" s="108"/>
      <c r="O10" s="110" t="s">
        <v>17</v>
      </c>
      <c r="P10" s="111"/>
      <c r="Q10" s="111"/>
      <c r="R10" s="112"/>
    </row>
    <row r="11" spans="1:18" ht="14.25" customHeight="1">
      <c r="A11" s="605"/>
      <c r="B11" s="606"/>
      <c r="C11" s="113" t="s">
        <v>18</v>
      </c>
      <c r="D11" s="114" t="s">
        <v>251</v>
      </c>
      <c r="E11" s="115" t="s">
        <v>161</v>
      </c>
      <c r="F11" s="113" t="s">
        <v>18</v>
      </c>
      <c r="G11" s="114" t="s">
        <v>251</v>
      </c>
      <c r="H11" s="115" t="s">
        <v>161</v>
      </c>
      <c r="I11" s="113" t="s">
        <v>18</v>
      </c>
      <c r="J11" s="336" t="s">
        <v>251</v>
      </c>
      <c r="K11" s="115" t="s">
        <v>161</v>
      </c>
      <c r="L11" s="113" t="s">
        <v>18</v>
      </c>
      <c r="M11" s="114" t="s">
        <v>251</v>
      </c>
      <c r="N11" s="115" t="s">
        <v>161</v>
      </c>
      <c r="O11" s="113" t="s">
        <v>20</v>
      </c>
      <c r="P11" s="116" t="s">
        <v>18</v>
      </c>
      <c r="Q11" s="114" t="s">
        <v>251</v>
      </c>
      <c r="R11" s="115" t="s">
        <v>161</v>
      </c>
    </row>
    <row r="12" spans="1:18">
      <c r="A12" s="600" t="s">
        <v>209</v>
      </c>
      <c r="B12" s="176"/>
      <c r="C12" s="340" t="s">
        <v>305</v>
      </c>
      <c r="D12" s="174">
        <v>1850</v>
      </c>
      <c r="E12" s="181"/>
      <c r="F12" s="345" t="s">
        <v>156</v>
      </c>
      <c r="G12" s="118">
        <v>5000</v>
      </c>
      <c r="H12" s="181"/>
      <c r="I12" s="345"/>
      <c r="J12" s="118"/>
      <c r="K12" s="168"/>
      <c r="L12" s="345" t="s">
        <v>244</v>
      </c>
      <c r="M12" s="174">
        <v>2800</v>
      </c>
      <c r="N12" s="181"/>
      <c r="O12" s="117" t="s">
        <v>26</v>
      </c>
      <c r="P12" s="340" t="s">
        <v>157</v>
      </c>
      <c r="Q12" s="338">
        <v>850</v>
      </c>
      <c r="R12" s="181"/>
    </row>
    <row r="13" spans="1:18">
      <c r="A13" s="601"/>
      <c r="B13" s="176"/>
      <c r="C13" s="341" t="s">
        <v>317</v>
      </c>
      <c r="D13" s="302">
        <v>7900</v>
      </c>
      <c r="E13" s="181"/>
      <c r="F13" s="346" t="s">
        <v>345</v>
      </c>
      <c r="G13" s="211"/>
      <c r="H13" s="212"/>
      <c r="I13" s="345"/>
      <c r="J13" s="118"/>
      <c r="K13" s="168"/>
      <c r="L13" s="346" t="s">
        <v>347</v>
      </c>
      <c r="M13" s="330"/>
      <c r="N13" s="223"/>
      <c r="O13" s="117" t="s">
        <v>26</v>
      </c>
      <c r="P13" s="341" t="s">
        <v>301</v>
      </c>
      <c r="Q13" s="339">
        <v>100</v>
      </c>
      <c r="R13" s="160"/>
    </row>
    <row r="14" spans="1:18">
      <c r="A14" s="601"/>
      <c r="B14" s="176"/>
      <c r="C14" s="342" t="s">
        <v>342</v>
      </c>
      <c r="D14" s="330"/>
      <c r="E14" s="212"/>
      <c r="F14" s="346" t="s">
        <v>233</v>
      </c>
      <c r="G14" s="211"/>
      <c r="H14" s="212"/>
      <c r="I14" s="346"/>
      <c r="J14" s="211"/>
      <c r="K14" s="223"/>
      <c r="L14" s="607" t="s">
        <v>261</v>
      </c>
      <c r="M14" s="330"/>
      <c r="N14" s="213"/>
      <c r="O14" s="119"/>
      <c r="P14" s="341"/>
      <c r="Q14" s="339"/>
      <c r="R14" s="168"/>
    </row>
    <row r="15" spans="1:18">
      <c r="A15" s="601"/>
      <c r="B15" s="176"/>
      <c r="C15" s="342" t="s">
        <v>343</v>
      </c>
      <c r="D15" s="330"/>
      <c r="E15" s="212"/>
      <c r="F15" s="346" t="s">
        <v>302</v>
      </c>
      <c r="G15" s="211"/>
      <c r="H15" s="212"/>
      <c r="I15" s="346"/>
      <c r="J15" s="211"/>
      <c r="K15" s="223"/>
      <c r="L15" s="608"/>
      <c r="M15" s="330"/>
      <c r="N15" s="213"/>
      <c r="O15" s="119"/>
      <c r="P15" s="341"/>
      <c r="Q15" s="339"/>
      <c r="R15" s="168"/>
    </row>
    <row r="16" spans="1:18">
      <c r="A16" s="601"/>
      <c r="B16" s="176"/>
      <c r="C16" s="342" t="s">
        <v>344</v>
      </c>
      <c r="D16" s="331"/>
      <c r="E16" s="212"/>
      <c r="F16" s="346" t="s">
        <v>216</v>
      </c>
      <c r="G16" s="211"/>
      <c r="H16" s="212"/>
      <c r="I16" s="346"/>
      <c r="J16" s="211"/>
      <c r="K16" s="223"/>
      <c r="L16" s="346" t="s">
        <v>232</v>
      </c>
      <c r="M16" s="330"/>
      <c r="N16" s="213"/>
      <c r="O16" s="119"/>
      <c r="P16" s="341"/>
      <c r="Q16" s="339"/>
      <c r="R16" s="168"/>
    </row>
    <row r="17" spans="1:18">
      <c r="A17" s="601"/>
      <c r="B17" s="176"/>
      <c r="C17" s="341" t="s">
        <v>306</v>
      </c>
      <c r="D17" s="302">
        <v>5150</v>
      </c>
      <c r="E17" s="181"/>
      <c r="F17" s="347" t="s">
        <v>184</v>
      </c>
      <c r="G17" s="120">
        <v>800</v>
      </c>
      <c r="H17" s="181"/>
      <c r="I17" s="347"/>
      <c r="J17" s="120"/>
      <c r="K17" s="168"/>
      <c r="L17" s="347" t="s">
        <v>184</v>
      </c>
      <c r="M17" s="337">
        <v>1900</v>
      </c>
      <c r="N17" s="168"/>
      <c r="O17" s="119"/>
      <c r="P17" s="341"/>
      <c r="Q17" s="339"/>
      <c r="R17" s="168"/>
    </row>
    <row r="18" spans="1:18">
      <c r="A18" s="601"/>
      <c r="B18" s="176"/>
      <c r="C18" s="341" t="s">
        <v>307</v>
      </c>
      <c r="D18" s="302">
        <v>3600</v>
      </c>
      <c r="E18" s="181"/>
      <c r="F18" s="347"/>
      <c r="G18" s="120"/>
      <c r="H18" s="181"/>
      <c r="I18" s="347"/>
      <c r="J18" s="120"/>
      <c r="K18" s="168"/>
      <c r="L18" s="347"/>
      <c r="M18" s="302"/>
      <c r="N18" s="168"/>
      <c r="O18" s="119"/>
      <c r="P18" s="341"/>
      <c r="Q18" s="339"/>
      <c r="R18" s="168"/>
    </row>
    <row r="19" spans="1:18" ht="12.75" customHeight="1">
      <c r="A19" s="601"/>
      <c r="B19" s="176"/>
      <c r="C19" s="342" t="s">
        <v>303</v>
      </c>
      <c r="D19" s="330"/>
      <c r="E19" s="212"/>
      <c r="F19" s="347"/>
      <c r="G19" s="120"/>
      <c r="H19" s="181"/>
      <c r="I19" s="346"/>
      <c r="J19" s="120"/>
      <c r="K19" s="223"/>
      <c r="L19" s="347"/>
      <c r="M19" s="302"/>
      <c r="N19" s="168"/>
      <c r="O19" s="119"/>
      <c r="P19" s="341"/>
      <c r="Q19" s="302"/>
      <c r="R19" s="168"/>
    </row>
    <row r="20" spans="1:18" ht="12.75" customHeight="1">
      <c r="A20" s="601"/>
      <c r="B20" s="179"/>
      <c r="C20" s="343" t="s">
        <v>304</v>
      </c>
      <c r="D20" s="332"/>
      <c r="E20" s="212"/>
      <c r="F20" s="348"/>
      <c r="G20" s="174"/>
      <c r="H20" s="181"/>
      <c r="I20" s="346"/>
      <c r="J20" s="174"/>
      <c r="K20" s="223"/>
      <c r="L20" s="348"/>
      <c r="M20" s="174"/>
      <c r="N20" s="181"/>
      <c r="O20" s="173"/>
      <c r="P20" s="341"/>
      <c r="Q20" s="174"/>
      <c r="R20" s="168"/>
    </row>
    <row r="21" spans="1:18" ht="12.75" customHeight="1">
      <c r="A21" s="601"/>
      <c r="B21" s="179"/>
      <c r="C21" s="344" t="s">
        <v>240</v>
      </c>
      <c r="D21" s="333">
        <v>850</v>
      </c>
      <c r="E21" s="181"/>
      <c r="F21" s="344"/>
      <c r="G21" s="302"/>
      <c r="H21" s="181"/>
      <c r="I21" s="348"/>
      <c r="J21" s="174"/>
      <c r="K21" s="181"/>
      <c r="L21" s="348"/>
      <c r="M21" s="333"/>
      <c r="N21" s="181"/>
      <c r="O21" s="175"/>
      <c r="P21" s="340"/>
      <c r="Q21" s="174"/>
      <c r="R21" s="168"/>
    </row>
    <row r="22" spans="1:18" ht="12.75" customHeight="1">
      <c r="A22" s="601"/>
      <c r="B22" s="179"/>
      <c r="C22" s="340" t="s">
        <v>215</v>
      </c>
      <c r="D22" s="174">
        <v>250</v>
      </c>
      <c r="E22" s="181"/>
      <c r="F22" s="348"/>
      <c r="G22" s="302"/>
      <c r="H22" s="181"/>
      <c r="I22" s="348"/>
      <c r="J22" s="174"/>
      <c r="K22" s="181"/>
      <c r="L22" s="348"/>
      <c r="M22" s="174"/>
      <c r="N22" s="181"/>
      <c r="O22" s="214"/>
      <c r="P22" s="340"/>
      <c r="Q22" s="174"/>
      <c r="R22" s="168"/>
    </row>
    <row r="23" spans="1:18" ht="12.75" customHeight="1">
      <c r="A23" s="601"/>
      <c r="B23" s="179"/>
      <c r="C23" s="344" t="s">
        <v>241</v>
      </c>
      <c r="D23" s="333">
        <v>950</v>
      </c>
      <c r="E23" s="181"/>
      <c r="F23" s="344"/>
      <c r="G23" s="302"/>
      <c r="H23" s="181"/>
      <c r="I23" s="344"/>
      <c r="J23" s="170"/>
      <c r="K23" s="181"/>
      <c r="L23" s="344"/>
      <c r="M23" s="333"/>
      <c r="N23" s="181"/>
      <c r="O23" s="171"/>
      <c r="P23" s="350"/>
      <c r="Q23" s="333"/>
      <c r="R23" s="168"/>
    </row>
    <row r="24" spans="1:18" ht="12.75" customHeight="1">
      <c r="A24" s="601"/>
      <c r="B24" s="179"/>
      <c r="C24" s="340" t="s">
        <v>299</v>
      </c>
      <c r="D24" s="174">
        <v>650</v>
      </c>
      <c r="E24" s="181"/>
      <c r="F24" s="340"/>
      <c r="G24" s="174"/>
      <c r="H24" s="181"/>
      <c r="I24" s="340"/>
      <c r="J24" s="174"/>
      <c r="K24" s="181"/>
      <c r="L24" s="340"/>
      <c r="M24" s="174"/>
      <c r="N24" s="181"/>
      <c r="O24" s="173"/>
      <c r="P24" s="340"/>
      <c r="Q24" s="174"/>
      <c r="R24" s="168"/>
    </row>
    <row r="25" spans="1:18" ht="12.75" customHeight="1">
      <c r="A25" s="601"/>
      <c r="B25" s="179"/>
      <c r="C25" s="344" t="s">
        <v>207</v>
      </c>
      <c r="D25" s="333">
        <v>1900</v>
      </c>
      <c r="E25" s="181"/>
      <c r="F25" s="344" t="s">
        <v>207</v>
      </c>
      <c r="G25" s="335">
        <v>350</v>
      </c>
      <c r="H25" s="181"/>
      <c r="I25" s="344" t="s">
        <v>207</v>
      </c>
      <c r="J25" s="170">
        <v>450</v>
      </c>
      <c r="K25" s="181"/>
      <c r="L25" s="344" t="s">
        <v>207</v>
      </c>
      <c r="M25" s="333">
        <v>400</v>
      </c>
      <c r="N25" s="181"/>
      <c r="O25" s="171"/>
      <c r="P25" s="350"/>
      <c r="Q25" s="333"/>
      <c r="R25" s="168"/>
    </row>
    <row r="26" spans="1:18" ht="12.75" customHeight="1">
      <c r="A26" s="601"/>
      <c r="B26" s="179"/>
      <c r="C26" s="340" t="s">
        <v>208</v>
      </c>
      <c r="D26" s="174">
        <v>200</v>
      </c>
      <c r="E26" s="181"/>
      <c r="F26" s="348"/>
      <c r="G26" s="174"/>
      <c r="H26" s="181"/>
      <c r="I26" s="348"/>
      <c r="J26" s="174"/>
      <c r="K26" s="181"/>
      <c r="L26" s="348"/>
      <c r="M26" s="174"/>
      <c r="N26" s="168"/>
      <c r="O26" s="173"/>
      <c r="P26" s="340"/>
      <c r="Q26" s="174"/>
      <c r="R26" s="168"/>
    </row>
    <row r="27" spans="1:18" ht="12.75" customHeight="1">
      <c r="A27" s="601"/>
      <c r="B27" s="179"/>
      <c r="C27" s="344" t="s">
        <v>210</v>
      </c>
      <c r="D27" s="333">
        <v>1350</v>
      </c>
      <c r="E27" s="181"/>
      <c r="F27" s="344"/>
      <c r="G27" s="170"/>
      <c r="H27" s="181"/>
      <c r="I27" s="344"/>
      <c r="J27" s="170"/>
      <c r="K27" s="181"/>
      <c r="L27" s="344"/>
      <c r="M27" s="333"/>
      <c r="N27" s="172"/>
      <c r="O27" s="171"/>
      <c r="P27" s="350"/>
      <c r="Q27" s="333"/>
      <c r="R27" s="172"/>
    </row>
    <row r="28" spans="1:18" ht="12.75" customHeight="1">
      <c r="A28" s="601"/>
      <c r="B28" s="179"/>
      <c r="C28" s="340" t="s">
        <v>211</v>
      </c>
      <c r="D28" s="174">
        <v>650</v>
      </c>
      <c r="E28" s="181"/>
      <c r="F28" s="345"/>
      <c r="G28" s="118"/>
      <c r="H28" s="168"/>
      <c r="I28" s="345"/>
      <c r="J28" s="118"/>
      <c r="K28" s="168"/>
      <c r="L28" s="345"/>
      <c r="M28" s="174"/>
      <c r="N28" s="168"/>
      <c r="O28" s="117"/>
      <c r="P28" s="340"/>
      <c r="Q28" s="174"/>
      <c r="R28" s="172"/>
    </row>
    <row r="29" spans="1:18" ht="12.75" customHeight="1" thickBot="1">
      <c r="A29" s="601"/>
      <c r="B29" s="413"/>
      <c r="C29" s="344" t="s">
        <v>212</v>
      </c>
      <c r="D29" s="333">
        <v>250</v>
      </c>
      <c r="E29" s="177"/>
      <c r="F29" s="344"/>
      <c r="G29" s="170"/>
      <c r="H29" s="178"/>
      <c r="I29" s="344"/>
      <c r="J29" s="170"/>
      <c r="K29" s="178"/>
      <c r="L29" s="344"/>
      <c r="M29" s="333"/>
      <c r="N29" s="178"/>
      <c r="O29" s="171"/>
      <c r="P29" s="350"/>
      <c r="Q29" s="333"/>
      <c r="R29" s="172"/>
    </row>
    <row r="30" spans="1:18" ht="14.25" thickBot="1">
      <c r="A30" s="602"/>
      <c r="B30" s="414"/>
      <c r="C30" s="349" t="s">
        <v>41</v>
      </c>
      <c r="D30" s="334">
        <f>SUM(D12:D29)</f>
        <v>25550</v>
      </c>
      <c r="E30" s="408">
        <f>SUM(E12:E29)</f>
        <v>0</v>
      </c>
      <c r="F30" s="349" t="s">
        <v>41</v>
      </c>
      <c r="G30" s="334">
        <f>SUM(G12:G29)</f>
        <v>6150</v>
      </c>
      <c r="H30" s="408">
        <f>SUM(H12:H29)</f>
        <v>0</v>
      </c>
      <c r="I30" s="349" t="s">
        <v>41</v>
      </c>
      <c r="J30" s="334">
        <f>SUM(J12:J29)</f>
        <v>450</v>
      </c>
      <c r="K30" s="408">
        <f>SUM(K12:K29)</f>
        <v>0</v>
      </c>
      <c r="L30" s="349" t="s">
        <v>41</v>
      </c>
      <c r="M30" s="303">
        <f>SUM(M12:M29)</f>
        <v>5100</v>
      </c>
      <c r="N30" s="408">
        <f>SUM(N12:O29)</f>
        <v>0</v>
      </c>
      <c r="O30" s="195"/>
      <c r="P30" s="351" t="s">
        <v>41</v>
      </c>
      <c r="Q30" s="334">
        <f>SUM(Q10:Q19)</f>
        <v>950</v>
      </c>
      <c r="R30" s="408">
        <f>SUM(R12:R14)</f>
        <v>0</v>
      </c>
    </row>
    <row r="31" spans="1:18">
      <c r="A31" s="601"/>
      <c r="B31" s="192"/>
      <c r="C31" s="193"/>
      <c r="D31" s="194"/>
      <c r="E31" s="415"/>
      <c r="F31" s="193"/>
      <c r="G31" s="194"/>
      <c r="H31" s="415"/>
      <c r="I31" s="193"/>
      <c r="J31" s="121"/>
      <c r="K31" s="415"/>
      <c r="L31" s="193"/>
      <c r="M31" s="121"/>
      <c r="N31" s="415"/>
      <c r="O31" s="196"/>
      <c r="P31" s="200" t="s">
        <v>42</v>
      </c>
      <c r="Q31" s="201"/>
      <c r="R31" s="416">
        <f>E30+H30+K30+N30+R30</f>
        <v>0</v>
      </c>
    </row>
    <row r="32" spans="1:18" ht="13.35" customHeight="1">
      <c r="B32" s="122" t="s">
        <v>92</v>
      </c>
    </row>
    <row r="33" spans="2:18" ht="13.35" customHeight="1">
      <c r="B33" s="264" t="s">
        <v>323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  <row r="34" spans="2:18" ht="13.35" customHeight="1">
      <c r="B34" s="122" t="s">
        <v>324</v>
      </c>
    </row>
    <row r="35" spans="2:18" ht="13.35" customHeight="1">
      <c r="B35" s="122" t="s">
        <v>339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H12 N12 R12:R30 E12:E13 E21:E30 H17:H30 N17:N30 K12 K17:K18 K21:K30 E17:E18">
    <cfRule type="expression" dxfId="17" priority="32" stopIfTrue="1">
      <formula>D12&lt;E12</formula>
    </cfRule>
  </conditionalFormatting>
  <conditionalFormatting sqref="E14">
    <cfRule type="cellIs" dxfId="16" priority="31" stopIfTrue="1" operator="greaterThan">
      <formula>5150</formula>
    </cfRule>
  </conditionalFormatting>
  <conditionalFormatting sqref="E15">
    <cfRule type="cellIs" dxfId="15" priority="30" stopIfTrue="1" operator="greaterThan">
      <formula>1500</formula>
    </cfRule>
  </conditionalFormatting>
  <conditionalFormatting sqref="E16">
    <cfRule type="cellIs" dxfId="14" priority="29" stopIfTrue="1" operator="greaterThan">
      <formula>1250</formula>
    </cfRule>
  </conditionalFormatting>
  <conditionalFormatting sqref="E19">
    <cfRule type="cellIs" dxfId="13" priority="28" stopIfTrue="1" operator="greaterThan">
      <formula>1800</formula>
    </cfRule>
  </conditionalFormatting>
  <conditionalFormatting sqref="E20">
    <cfRule type="cellIs" dxfId="12" priority="27" stopIfTrue="1" operator="greaterThan">
      <formula>1800</formula>
    </cfRule>
  </conditionalFormatting>
  <conditionalFormatting sqref="H13">
    <cfRule type="cellIs" dxfId="11" priority="26" stopIfTrue="1" operator="greaterThan">
      <formula>4700</formula>
    </cfRule>
  </conditionalFormatting>
  <conditionalFormatting sqref="H14">
    <cfRule type="cellIs" dxfId="10" priority="25" stopIfTrue="1" operator="greaterThan">
      <formula>100</formula>
    </cfRule>
  </conditionalFormatting>
  <conditionalFormatting sqref="H15">
    <cfRule type="cellIs" dxfId="9" priority="24" stopIfTrue="1" operator="greaterThan">
      <formula>50</formula>
    </cfRule>
  </conditionalFormatting>
  <conditionalFormatting sqref="H16">
    <cfRule type="cellIs" dxfId="8" priority="23" stopIfTrue="1" operator="greaterThan">
      <formula>150</formula>
    </cfRule>
  </conditionalFormatting>
  <conditionalFormatting sqref="N14">
    <cfRule type="cellIs" dxfId="7" priority="17" stopIfTrue="1" operator="greaterThan">
      <formula>250</formula>
    </cfRule>
  </conditionalFormatting>
  <conditionalFormatting sqref="N15">
    <cfRule type="cellIs" dxfId="6" priority="16" stopIfTrue="1" operator="greaterThan">
      <formula>50</formula>
    </cfRule>
  </conditionalFormatting>
  <conditionalFormatting sqref="N16">
    <cfRule type="cellIs" dxfId="5" priority="15" stopIfTrue="1" operator="greaterThan">
      <formula>100</formula>
    </cfRule>
  </conditionalFormatting>
  <conditionalFormatting sqref="N13">
    <cfRule type="cellIs" dxfId="4" priority="6" stopIfTrue="1" operator="greaterThan">
      <formula>2500</formula>
    </cfRule>
  </conditionalFormatting>
  <conditionalFormatting sqref="K13">
    <cfRule type="expression" dxfId="3" priority="5" stopIfTrue="1">
      <formula>J13&lt;K13</formula>
    </cfRule>
  </conditionalFormatting>
  <conditionalFormatting sqref="K15:K16">
    <cfRule type="cellIs" dxfId="2" priority="4" stopIfTrue="1" operator="greaterThan">
      <formula>100</formula>
    </cfRule>
  </conditionalFormatting>
  <conditionalFormatting sqref="K19:K20">
    <cfRule type="cellIs" dxfId="1" priority="3" stopIfTrue="1" operator="greaterThan">
      <formula>750</formula>
    </cfRule>
  </conditionalFormatting>
  <conditionalFormatting sqref="K14">
    <cfRule type="cellIs" dxfId="0" priority="1" stopIfTrue="1" operator="greaterThan">
      <formula>700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FJ-USER</cp:lastModifiedBy>
  <cp:lastPrinted>2020-08-21T01:49:52Z</cp:lastPrinted>
  <dcterms:created xsi:type="dcterms:W3CDTF">2001-05-19T01:27:28Z</dcterms:created>
  <dcterms:modified xsi:type="dcterms:W3CDTF">2020-08-25T07:52:01Z</dcterms:modified>
</cp:coreProperties>
</file>